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christinejacob/Dropbox/0 My docs - FHNW - 2021/0- Focus Healthcare/1- eHealth Assessment Criteria/Methodology/Delphi method/MANUSCRIPT/ASSESSMENT INSTRUMENT/Downloadable file/"/>
    </mc:Choice>
  </mc:AlternateContent>
  <xr:revisionPtr revIDLastSave="0" documentId="13_ncr:1_{02ECFB88-8FBB-4C46-84FD-35B8969B1CB3}" xr6:coauthVersionLast="47" xr6:coauthVersionMax="47" xr10:uidLastSave="{00000000-0000-0000-0000-000000000000}"/>
  <workbookProtection lockStructure="1"/>
  <bookViews>
    <workbookView xWindow="7500" yWindow="500" windowWidth="29040" windowHeight="15840" activeTab="1" xr2:uid="{0A8FD953-C86B-43F0-90B1-4B2E96D02403}"/>
  </bookViews>
  <sheets>
    <sheet name="Read me" sheetId="13" r:id="rId1"/>
    <sheet name="Tool info and risk tier" sheetId="9" r:id="rId2"/>
    <sheet name="Foundational criteria - entry" sheetId="5" r:id="rId3"/>
    <sheet name="Contextual criteria - entry" sheetId="7" r:id="rId4"/>
    <sheet name="Nice to have checklist" sheetId="6" r:id="rId5"/>
    <sheet name="Scorecard" sheetId="8" r:id="rId6"/>
    <sheet name="Overall report" sheetId="10" r:id="rId7"/>
    <sheet name="admin" sheetId="11" state="hidden" r:id="rId8"/>
    <sheet name="Results" sheetId="12" state="hidden" r:id="rId9"/>
  </sheets>
  <definedNames>
    <definedName name="_xlnm._FilterDatabase" localSheetId="7" hidden="1">admin!$G$1:$J$65</definedName>
    <definedName name="_xlnm._FilterDatabase" localSheetId="2" hidden="1">'Foundational criteria - entry'!$A$3:$J$5</definedName>
    <definedName name="_xlnm._FilterDatabase" localSheetId="4" hidden="1">'Nice to have checklist'!$A$3:$B$3</definedName>
    <definedName name="_xlnm.Print_Area" localSheetId="3">'Contextual criteria - entry'!$A$3:$M$20</definedName>
    <definedName name="_xlnm.Print_Area" localSheetId="2">'Foundational criteria - entry'!$A$3:$M$48</definedName>
    <definedName name="_xlnm.Print_Area" localSheetId="4">'Nice to have checklist'!$A$3:$E$27</definedName>
    <definedName name="_xlnm.Print_Area" localSheetId="6">'Overall report'!$A$1:$E$27</definedName>
    <definedName name="_xlnm.Print_Area" localSheetId="0">'Read me'!$A$2:$A$11</definedName>
    <definedName name="_xlnm.Print_Area" localSheetId="5">Scorecard!$A$1:$J$39</definedName>
    <definedName name="_xlnm.Print_Area" localSheetId="1">'Tool info and risk tier'!$A$1:$C$15</definedName>
    <definedName name="_xlnm.Print_Titles" localSheetId="4">'Nice to have checklist'!$3:$3</definedName>
    <definedName name="_xlnm.Print_Titles" localSheetId="6">'Overall report'!$1:$2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C27" i="10" l="1"/>
  <c r="C26" i="10"/>
  <c r="C25" i="10"/>
  <c r="C24" i="10"/>
  <c r="C23" i="10"/>
  <c r="C22" i="10"/>
  <c r="E10" i="7"/>
  <c r="A51" i="12" s="1"/>
  <c r="E7" i="7"/>
  <c r="A48" i="12" s="1"/>
  <c r="E4" i="7"/>
  <c r="A55" i="12"/>
  <c r="A53" i="12"/>
  <c r="E45" i="5"/>
  <c r="A42" i="12" s="1"/>
  <c r="E43" i="5"/>
  <c r="A40" i="12" s="1"/>
  <c r="E41" i="5"/>
  <c r="A38" i="12" s="1"/>
  <c r="E33" i="5"/>
  <c r="A30" i="12" s="1"/>
  <c r="E28" i="5"/>
  <c r="A25" i="12" s="1"/>
  <c r="E23" i="5"/>
  <c r="A20" i="12" s="1"/>
  <c r="E13" i="5"/>
  <c r="A10" i="12" s="1"/>
  <c r="E9" i="5"/>
  <c r="A6" i="12" s="1"/>
  <c r="E4" i="5"/>
  <c r="E18" i="7"/>
  <c r="A59" i="12" s="1"/>
  <c r="E16" i="7"/>
  <c r="A57" i="12" s="1"/>
  <c r="E14" i="7"/>
  <c r="E12" i="7"/>
  <c r="A11" i="8" l="1"/>
  <c r="A10" i="8"/>
  <c r="A9" i="8"/>
  <c r="A8" i="8"/>
  <c r="A7" i="8"/>
  <c r="A6" i="8"/>
  <c r="A5" i="8"/>
  <c r="A4" i="8"/>
  <c r="A3" i="8"/>
  <c r="E9" i="8"/>
  <c r="E8" i="8"/>
  <c r="E7" i="8"/>
  <c r="E6" i="8"/>
  <c r="E5" i="8"/>
  <c r="E4" i="8"/>
  <c r="E3" i="8"/>
  <c r="A48" i="5"/>
  <c r="A45" i="12" s="1"/>
  <c r="A47" i="5"/>
  <c r="A44" i="12" s="1"/>
  <c r="A46" i="5"/>
  <c r="A43" i="12" s="1"/>
  <c r="A44" i="5"/>
  <c r="A41" i="12" s="1"/>
  <c r="A42" i="5"/>
  <c r="A39" i="12" s="1"/>
  <c r="A40" i="5"/>
  <c r="A37" i="12" s="1"/>
  <c r="A39" i="5"/>
  <c r="A36" i="12" s="1"/>
  <c r="A38" i="5"/>
  <c r="A35" i="12" s="1"/>
  <c r="A37" i="5"/>
  <c r="A34" i="12" s="1"/>
  <c r="A36" i="5"/>
  <c r="A33" i="12" s="1"/>
  <c r="A35" i="5"/>
  <c r="A32" i="12" s="1"/>
  <c r="A34" i="5"/>
  <c r="A31" i="12" s="1"/>
  <c r="A32" i="5"/>
  <c r="A29" i="12" s="1"/>
  <c r="A31" i="5"/>
  <c r="A28" i="12" s="1"/>
  <c r="A30" i="5"/>
  <c r="A27" i="12" s="1"/>
  <c r="A29" i="5"/>
  <c r="A26" i="12" s="1"/>
  <c r="A27" i="5"/>
  <c r="A24" i="12" s="1"/>
  <c r="A26" i="5"/>
  <c r="A23" i="12" s="1"/>
  <c r="A25" i="5"/>
  <c r="A22" i="12" s="1"/>
  <c r="A24" i="5"/>
  <c r="A21" i="12" s="1"/>
  <c r="A22" i="5"/>
  <c r="A19" i="12" s="1"/>
  <c r="A21" i="5"/>
  <c r="A18" i="12" s="1"/>
  <c r="A20" i="5"/>
  <c r="A17" i="12" s="1"/>
  <c r="A19" i="5"/>
  <c r="A16" i="12" s="1"/>
  <c r="A18" i="5"/>
  <c r="A15" i="12" s="1"/>
  <c r="A17" i="5"/>
  <c r="A14" i="12" s="1"/>
  <c r="A16" i="5"/>
  <c r="A13" i="12" s="1"/>
  <c r="A15" i="5"/>
  <c r="A12" i="12" s="1"/>
  <c r="A14" i="5"/>
  <c r="A11" i="12" s="1"/>
  <c r="A12" i="5"/>
  <c r="A9" i="12" s="1"/>
  <c r="A11" i="5"/>
  <c r="A8" i="12" s="1"/>
  <c r="A10" i="5"/>
  <c r="A7" i="12" s="1"/>
  <c r="A8" i="5"/>
  <c r="A5" i="12" s="1"/>
  <c r="A7" i="5"/>
  <c r="A4" i="12" s="1"/>
  <c r="A6" i="5"/>
  <c r="A3" i="12" s="1"/>
  <c r="A5" i="5"/>
  <c r="A2" i="12" s="1"/>
  <c r="A20" i="7"/>
  <c r="A19" i="7"/>
  <c r="A17" i="7"/>
  <c r="A15" i="7"/>
  <c r="A13" i="7"/>
  <c r="A11" i="7"/>
  <c r="A52" i="12" s="1"/>
  <c r="A9" i="7"/>
  <c r="A8" i="7"/>
  <c r="A49" i="12" s="1"/>
  <c r="A6" i="7"/>
  <c r="A47" i="12" s="1"/>
  <c r="A5" i="7"/>
  <c r="A46" i="12" s="1"/>
  <c r="A27" i="6"/>
  <c r="A26" i="6"/>
  <c r="A25" i="6"/>
  <c r="A23" i="6"/>
  <c r="A22" i="6"/>
  <c r="A21" i="6"/>
  <c r="A20" i="6"/>
  <c r="A19" i="6"/>
  <c r="A17" i="6"/>
  <c r="A16" i="6"/>
  <c r="A15" i="6"/>
  <c r="A14" i="6"/>
  <c r="A12" i="6"/>
  <c r="B24" i="10" s="1"/>
  <c r="A10" i="6"/>
  <c r="B23" i="10" s="1"/>
  <c r="A8" i="6"/>
  <c r="A7" i="6"/>
  <c r="A6" i="6"/>
  <c r="A5" i="6"/>
  <c r="B26" i="6"/>
  <c r="B27" i="6"/>
  <c r="B25" i="6"/>
  <c r="B20" i="6"/>
  <c r="B21" i="6"/>
  <c r="B22" i="6"/>
  <c r="B23" i="6"/>
  <c r="B19" i="6"/>
  <c r="B15" i="6"/>
  <c r="B16" i="6"/>
  <c r="B17" i="6"/>
  <c r="B14" i="6"/>
  <c r="B12" i="6"/>
  <c r="B10" i="6"/>
  <c r="B6" i="6"/>
  <c r="B7" i="6"/>
  <c r="B8" i="6"/>
  <c r="B5" i="6"/>
  <c r="B20" i="7"/>
  <c r="C20" i="7"/>
  <c r="D20" i="7"/>
  <c r="C19" i="7"/>
  <c r="D19" i="7"/>
  <c r="B19" i="7"/>
  <c r="C17" i="7"/>
  <c r="D17" i="7"/>
  <c r="B17" i="7"/>
  <c r="C15" i="7"/>
  <c r="D15" i="7"/>
  <c r="B15" i="7"/>
  <c r="C13" i="7"/>
  <c r="D13" i="7"/>
  <c r="B13" i="7"/>
  <c r="C11" i="7"/>
  <c r="D11" i="7"/>
  <c r="B11" i="7"/>
  <c r="D9" i="7"/>
  <c r="C9" i="7"/>
  <c r="B9" i="7"/>
  <c r="C8" i="7"/>
  <c r="D8" i="7"/>
  <c r="B8" i="7"/>
  <c r="B6" i="7"/>
  <c r="C6" i="7"/>
  <c r="D6" i="7"/>
  <c r="C5" i="7"/>
  <c r="D5" i="7"/>
  <c r="B5" i="7"/>
  <c r="B47" i="5"/>
  <c r="C47" i="5"/>
  <c r="D47" i="5"/>
  <c r="B48" i="5"/>
  <c r="C48" i="5"/>
  <c r="D48" i="5"/>
  <c r="C46" i="5"/>
  <c r="D46" i="5"/>
  <c r="B46" i="5"/>
  <c r="C44" i="5"/>
  <c r="D44" i="5"/>
  <c r="B44" i="5"/>
  <c r="C42" i="5"/>
  <c r="D42" i="5"/>
  <c r="B42" i="5"/>
  <c r="B39" i="5"/>
  <c r="C39" i="5"/>
  <c r="D39" i="5"/>
  <c r="B40" i="5"/>
  <c r="C40" i="5"/>
  <c r="D40" i="5"/>
  <c r="B35" i="5"/>
  <c r="C35" i="5"/>
  <c r="D35" i="5"/>
  <c r="B36" i="5"/>
  <c r="C36" i="5"/>
  <c r="D36" i="5"/>
  <c r="B37" i="5"/>
  <c r="C37" i="5"/>
  <c r="D37" i="5"/>
  <c r="B38" i="5"/>
  <c r="C38" i="5"/>
  <c r="D38" i="5"/>
  <c r="C34" i="5"/>
  <c r="D34" i="5"/>
  <c r="B34" i="5"/>
  <c r="B30" i="5"/>
  <c r="C30" i="5"/>
  <c r="D30" i="5"/>
  <c r="B31" i="5"/>
  <c r="C31" i="5"/>
  <c r="D31" i="5"/>
  <c r="B32" i="5"/>
  <c r="C32" i="5"/>
  <c r="D32" i="5"/>
  <c r="C29" i="5"/>
  <c r="D29" i="5"/>
  <c r="B29" i="5"/>
  <c r="B25" i="5"/>
  <c r="C25" i="5"/>
  <c r="D25" i="5"/>
  <c r="B26" i="5"/>
  <c r="C26" i="5"/>
  <c r="D26" i="5"/>
  <c r="B27" i="5"/>
  <c r="C27" i="5"/>
  <c r="D27" i="5"/>
  <c r="C24" i="5"/>
  <c r="D24" i="5"/>
  <c r="B24" i="5"/>
  <c r="B15" i="5"/>
  <c r="C15" i="5"/>
  <c r="D15" i="5"/>
  <c r="B16" i="5"/>
  <c r="C16" i="5"/>
  <c r="D16" i="5"/>
  <c r="B17" i="5"/>
  <c r="C17" i="5"/>
  <c r="D17" i="5"/>
  <c r="B18" i="5"/>
  <c r="C18" i="5"/>
  <c r="D18" i="5"/>
  <c r="B19" i="5"/>
  <c r="C19" i="5"/>
  <c r="D19" i="5"/>
  <c r="B20" i="5"/>
  <c r="C20" i="5"/>
  <c r="D20" i="5"/>
  <c r="B21" i="5"/>
  <c r="C21" i="5"/>
  <c r="D21" i="5"/>
  <c r="B22" i="5"/>
  <c r="C22" i="5"/>
  <c r="D22" i="5"/>
  <c r="C14" i="5"/>
  <c r="D14" i="5"/>
  <c r="B14" i="5"/>
  <c r="B11" i="5"/>
  <c r="C11" i="5"/>
  <c r="D11" i="5"/>
  <c r="B12" i="5"/>
  <c r="C12" i="5"/>
  <c r="D12" i="5"/>
  <c r="B6" i="5"/>
  <c r="C6" i="5"/>
  <c r="D6" i="5"/>
  <c r="B7" i="5"/>
  <c r="C7" i="5"/>
  <c r="D7" i="5"/>
  <c r="B8" i="5"/>
  <c r="C8" i="5"/>
  <c r="D8" i="5"/>
  <c r="D5" i="5"/>
  <c r="C5" i="5"/>
  <c r="B5" i="5"/>
  <c r="D10" i="5"/>
  <c r="C10" i="5"/>
  <c r="B10" i="5"/>
  <c r="C20" i="10"/>
  <c r="C19" i="10"/>
  <c r="C18" i="10"/>
  <c r="C17" i="10"/>
  <c r="C16" i="10"/>
  <c r="C15" i="10"/>
  <c r="C14" i="10"/>
  <c r="C12" i="10"/>
  <c r="C11" i="10"/>
  <c r="C10" i="10"/>
  <c r="C9" i="10"/>
  <c r="C8" i="10"/>
  <c r="C7" i="10"/>
  <c r="C6" i="10"/>
  <c r="C5" i="10"/>
  <c r="C4" i="10"/>
  <c r="B26" i="10" l="1"/>
  <c r="B22" i="10"/>
  <c r="B25" i="10"/>
  <c r="B27" i="10"/>
  <c r="F15" i="7"/>
  <c r="A56" i="12"/>
  <c r="F10" i="5"/>
  <c r="F19" i="5"/>
  <c r="F29" i="5"/>
  <c r="F38" i="5"/>
  <c r="F39" i="5"/>
  <c r="F5" i="7"/>
  <c r="F19" i="7"/>
  <c r="A60" i="12"/>
  <c r="F12" i="5"/>
  <c r="F21" i="5"/>
  <c r="F40" i="5"/>
  <c r="F8" i="8"/>
  <c r="A58" i="12"/>
  <c r="F6" i="7"/>
  <c r="F20" i="7"/>
  <c r="A61" i="12"/>
  <c r="F14" i="5"/>
  <c r="F22" i="5"/>
  <c r="F32" i="5"/>
  <c r="B10" i="10"/>
  <c r="F15" i="5"/>
  <c r="F34" i="5"/>
  <c r="F9" i="7"/>
  <c r="A50" i="12"/>
  <c r="F6" i="5"/>
  <c r="F16" i="5"/>
  <c r="F25" i="5"/>
  <c r="F7" i="5"/>
  <c r="F17" i="5"/>
  <c r="F26" i="5"/>
  <c r="F36" i="5"/>
  <c r="F47" i="5"/>
  <c r="F6" i="8"/>
  <c r="A54" i="12"/>
  <c r="F8" i="5"/>
  <c r="F18" i="5"/>
  <c r="F37" i="5"/>
  <c r="F48" i="5"/>
  <c r="B3" i="8"/>
  <c r="F31" i="5"/>
  <c r="F24" i="5"/>
  <c r="B7" i="8"/>
  <c r="F3" i="8"/>
  <c r="F7" i="8"/>
  <c r="B4" i="8"/>
  <c r="B8" i="8"/>
  <c r="F4" i="8"/>
  <c r="B5" i="8"/>
  <c r="B9" i="8"/>
  <c r="F5" i="8"/>
  <c r="F9" i="8"/>
  <c r="B6" i="8"/>
  <c r="B10" i="8"/>
  <c r="B11" i="8"/>
  <c r="F11" i="5"/>
  <c r="F30" i="5"/>
  <c r="F20" i="5"/>
  <c r="F17" i="7"/>
  <c r="F42" i="5"/>
  <c r="F8" i="7"/>
  <c r="B11" i="10"/>
  <c r="B14" i="10"/>
  <c r="F5" i="5"/>
  <c r="F44" i="5"/>
  <c r="B20" i="10"/>
  <c r="B15" i="10"/>
  <c r="B7" i="10"/>
  <c r="B9" i="10"/>
  <c r="B5" i="10"/>
  <c r="B4" i="10"/>
  <c r="B6" i="10"/>
  <c r="F27" i="5"/>
  <c r="B16" i="10"/>
  <c r="B8" i="10"/>
  <c r="B17" i="10"/>
  <c r="B18" i="10"/>
  <c r="B12" i="10"/>
  <c r="B19" i="10"/>
  <c r="E10" i="10"/>
  <c r="E11" i="10"/>
  <c r="E16" i="10"/>
  <c r="E18" i="10"/>
  <c r="F13" i="7"/>
  <c r="F11" i="7"/>
  <c r="F46" i="5"/>
  <c r="F35" i="5"/>
  <c r="D6" i="10" l="1"/>
  <c r="D12" i="10"/>
  <c r="C11" i="8"/>
  <c r="G8" i="8"/>
  <c r="D19" i="10"/>
  <c r="G5" i="8"/>
  <c r="D16" i="10"/>
  <c r="F16" i="10" s="1"/>
  <c r="C4" i="8"/>
  <c r="D5" i="10"/>
  <c r="C7" i="8"/>
  <c r="D8" i="10"/>
  <c r="G7" i="8"/>
  <c r="D18" i="10"/>
  <c r="F18" i="10" s="1"/>
  <c r="E12" i="10"/>
  <c r="C10" i="8"/>
  <c r="D11" i="10"/>
  <c r="F11" i="10" s="1"/>
  <c r="G6" i="8"/>
  <c r="D17" i="10"/>
  <c r="C9" i="8"/>
  <c r="D10" i="10"/>
  <c r="F10" i="10" s="1"/>
  <c r="C6" i="8"/>
  <c r="D7" i="10"/>
  <c r="G9" i="8"/>
  <c r="D20" i="10"/>
  <c r="G4" i="8"/>
  <c r="D15" i="10"/>
  <c r="G3" i="8"/>
  <c r="D14" i="10"/>
  <c r="E14" i="10"/>
  <c r="D9" i="10"/>
  <c r="C3" i="8"/>
  <c r="D4" i="10"/>
  <c r="E7" i="10"/>
  <c r="C8" i="8"/>
  <c r="E15" i="10"/>
  <c r="E20" i="10"/>
  <c r="E17" i="10"/>
  <c r="E5" i="10"/>
  <c r="E8" i="10"/>
  <c r="E9" i="10"/>
  <c r="E19" i="10"/>
  <c r="E4" i="10"/>
  <c r="F17" i="10" l="1"/>
  <c r="F20" i="10"/>
  <c r="F12" i="10"/>
  <c r="F19" i="10"/>
  <c r="F8" i="10"/>
  <c r="F14" i="10"/>
  <c r="F7" i="10"/>
  <c r="F5" i="10"/>
  <c r="F9" i="10"/>
  <c r="F15" i="10"/>
  <c r="F4" i="10"/>
  <c r="C5" i="8" l="1"/>
  <c r="E6" i="10"/>
  <c r="F6" i="10" l="1"/>
</calcChain>
</file>

<file path=xl/sharedStrings.xml><?xml version="1.0" encoding="utf-8"?>
<sst xmlns="http://schemas.openxmlformats.org/spreadsheetml/2006/main" count="984" uniqueCount="334">
  <si>
    <t>Contextual</t>
  </si>
  <si>
    <t>Risk tier A</t>
  </si>
  <si>
    <t>Risk Tier B</t>
  </si>
  <si>
    <t>Risk Tier C</t>
  </si>
  <si>
    <t>✓</t>
  </si>
  <si>
    <t>Short form</t>
  </si>
  <si>
    <t>Full description</t>
  </si>
  <si>
    <t>Requires hands-on trial</t>
  </si>
  <si>
    <t>Optional</t>
  </si>
  <si>
    <r>
      <rPr>
        <b/>
        <sz val="11"/>
        <color rgb="FF333333"/>
        <rFont val="Arial"/>
        <family val="2"/>
      </rPr>
      <t>Additional guidance for assessors</t>
    </r>
    <r>
      <rPr>
        <sz val="11"/>
        <color rgb="FF333333"/>
        <rFont val="Arial"/>
        <family val="2"/>
      </rPr>
      <t xml:space="preserve"> </t>
    </r>
  </si>
  <si>
    <t>x</t>
  </si>
  <si>
    <t xml:space="preserve">This will differ depending on the implementation context and the respective payment model in that specific context (e.g. fee for service with focus on efficiency, vs value-based which would consider the outcomes/incremental health benefit) </t>
  </si>
  <si>
    <t>1. Technical aspects</t>
  </si>
  <si>
    <t>The tool is functioning accurately and rapidly, without any error messages, glitches, or crashes (e.g., unexpected stops of running, response time)</t>
  </si>
  <si>
    <t>The tool is reliable and available at all times and can handle high levels of traffic and usage, with backup and recovery measures in case of downtime or system failures (e.g. enabiling offline functionality, functioning during energy interruption or under difficult environmental conditions)</t>
  </si>
  <si>
    <t>The tool provides adequate and user friendly training resources for end users (patients and clinicians) to ensure their comfort with basic competencies and skills needed to use the tool effectively (e.g., in the form of training material, tutorials, videos, user guides or documentation)</t>
  </si>
  <si>
    <t>It's easy and obvious to access technical help when needed (e.g. hotline, support email, contact form, help section, live chatbot, the technical help needed by a user can be canalized by the HCP to different channels depending on opening hours)</t>
  </si>
  <si>
    <t>2.c. Differentiates between clinical and technical feedback</t>
  </si>
  <si>
    <t>3.i. Fosters HCP-patient interaction</t>
  </si>
  <si>
    <t>2. Clinical utility and safety</t>
  </si>
  <si>
    <t>3. Usability and human centricity</t>
  </si>
  <si>
    <t>4. Data management</t>
  </si>
  <si>
    <t>5. Functionality</t>
  </si>
  <si>
    <t>6. Content</t>
  </si>
  <si>
    <t>7. Endorsement</t>
  </si>
  <si>
    <t>9. Developer</t>
  </si>
  <si>
    <t>11. Safety regulatory compliance</t>
  </si>
  <si>
    <t>12. Interoperability and data integration</t>
  </si>
  <si>
    <t>13. Cultural requirements</t>
  </si>
  <si>
    <t>14. Affordability</t>
  </si>
  <si>
    <t xml:space="preserve">15. Cost-benefit </t>
  </si>
  <si>
    <t>Score</t>
  </si>
  <si>
    <t>Met the criterion (5/5)</t>
  </si>
  <si>
    <t>Did not meet the criterion (0/5)</t>
  </si>
  <si>
    <t>Partially met the criterion (2.5/5)</t>
  </si>
  <si>
    <t>The tool allows for interoperability, data integration and exchange of data with other apps, e-tools, wearable devices, electronic health records (ability to exchange data with other systems on a technical and policy level, and with other users such as clinicians or care givers)</t>
  </si>
  <si>
    <t>11.b. Disclaimer that the tool does not replace HCPs</t>
  </si>
  <si>
    <t>The tool explicitly reports being compliant with the relevant data privacy and protection laws (e.g. GDPR, HIPAA...), and the treatment of any personal data is compatible with the Patient Data Act, Personal Data Act, and other applicable privacy laws (flexibility to respect multiple data regulations depending on local context)</t>
  </si>
  <si>
    <t>The tool compliantly allows for data sharing and segregation for research use (including data analytics and reporting, quality improvement initiatives, and clinical trials)</t>
  </si>
  <si>
    <t>The tool's provider clearly identifies the risks that its management may pose for user safety and has gone through the proper certification processes to ensure its safety (e.g. software as  a medical device, third-party certification by a medical or governmental organisation) </t>
  </si>
  <si>
    <t>The tool  contains a disclaimer (or a statement of similar implication) that the information provided/content does not replace a health care professional’s judgment</t>
  </si>
  <si>
    <t>The tool takes into account culturally relevant factors (e.g. different languages and alphabets, specific religious or cultural requirements or restrictions, gender considerations)</t>
  </si>
  <si>
    <t xml:space="preserve">5.d. Interactive features are customisable </t>
  </si>
  <si>
    <t>6.h. Content relevant for its specified purpose</t>
  </si>
  <si>
    <t xml:space="preserve">8. Maintenance </t>
  </si>
  <si>
    <t>4.d. Enables easy data deletion</t>
  </si>
  <si>
    <t>9.b. Developer interaction quality</t>
  </si>
  <si>
    <t>9.c. Proactive approach to user needs</t>
  </si>
  <si>
    <t xml:space="preserve">9.a. Ethical conduct </t>
  </si>
  <si>
    <t>sub-criteria</t>
  </si>
  <si>
    <t>mean score</t>
  </si>
  <si>
    <t>The tool warns about potential risks when necessary and properly handles potentially “dangerous” information entered by a patient (e.g. when it is necessary to consult a professional), i.e. avoiding injuries to patients from the care that is intended to help them</t>
  </si>
  <si>
    <t>The tool differentiates between clinical and technical feedback, and clearly channels clinical feedback that may pose a health risk through the proper channels (e.g. advising the patient to call their care team, go to the ER....) and reviews them for vigilance and post-market surveillance purposes and, where relevant, notify them to competent authorities</t>
  </si>
  <si>
    <t>It is easy to navigate through the tool (e.g. to move from one location to another and to move backwards, and the design is responsive to the screen size used)</t>
  </si>
  <si>
    <t>Learning to use the tool is easy and does not require a lot of time, appropriate explanations appear if needed</t>
  </si>
  <si>
    <t>The visual design is appealing and has a harmonious look and feel (including colours, and fonts are appropriately sized for the target audience)</t>
  </si>
  <si>
    <t>To tool's appearance is well structured,  and important information is clear and stands out</t>
  </si>
  <si>
    <t>There's evidence for co-creation and collaboration with users in the tool's development (e.g. a strong and balanced advisory board with clinical/patients/technical team members able to lead the product design and development)</t>
  </si>
  <si>
    <t>The tool provides appropriate ongoing feedback and appropriate call to action based on the user’s state and activities (e.g. provides guidance based on user-entered information)</t>
  </si>
  <si>
    <t>The tool has the ability to foster the interaction between the health care professionals and their patients (e.g. communication features, feedback options)</t>
  </si>
  <si>
    <t>The tool has a clear privacy policy and informs the users on how their data will be kept confidential and secured and how the data may be used (e.g., for commercial or research purposes)</t>
  </si>
  <si>
    <t>The tool respects informed consent and allows the user to opt out of data collection (e.g. ability to configure the settings of their data storage, access, and management)</t>
  </si>
  <si>
    <t>The tool and its data can be accessed at any time and on different platforms and operating systems (e.g., Android, iOS…)</t>
  </si>
  <si>
    <t>The tool explicitly and easily enables users to delete their data</t>
  </si>
  <si>
    <t>There is clear information about the tool's features and appropriate ways to utilize it (e.g., adjunct, standalone) and the population it is designed to serve, presented in a concise way not overwhelming to the user</t>
  </si>
  <si>
    <t>The functionality of each element is clearly identifiable (e.g. if the user must take a specific action, the tool clearly and visually indicates the action to be taken)</t>
  </si>
  <si>
    <t>The tool has specific, measurable and achievable goals (desired outcomes) that are specified/obvious within the tool itself</t>
  </si>
  <si>
    <t>Interactive features such as reminders, push notifications, and prompts are customisable and not overwhelming (e.g. users can customise the frequency and timing of reminders to suit their daily routines)</t>
  </si>
  <si>
    <t>Health-related content is accurate, complete, consistent, and timely (e.g. according to state of the art scientific evidence)</t>
  </si>
  <si>
    <t>The tool's content is provided in a clear and appropriate way for the target audience (using an understandable, plain and simple language, with messages adapted to the user profile in terms of linguistic style and level, facilitating user understanding and avoiding using technicalities)</t>
  </si>
  <si>
    <t>There is sufficient information throughout the tool without any omissions, over-explanations, or irrelevant data</t>
  </si>
  <si>
    <t>The content has been reviewed by patients to ensure readability and acceptability</t>
  </si>
  <si>
    <t>The tool contains high quality information (e.g. text, feedback, charts, measures, references) from credible and legitimate sources (e.g., WHO)</t>
  </si>
  <si>
    <t>The content has been reviewed by (or originated from) healthcare professionals with the most updated evidence-based practice of medicine</t>
  </si>
  <si>
    <t>The tool’s contents are relevant to the underlying objective and likely to be effective in achieving the specified purpose in the specific intended population</t>
  </si>
  <si>
    <t>The tool gets periodic updates and maintenance both from technical and content perspectives (e.g. last update not older than xx months depending on the use case, the content is periodically updated with the new findings in the medical field)</t>
  </si>
  <si>
    <t>The tool's provider respects ethical conduct, clinical responsibility, and the rules and regulations protecting patient’s rights and societal interests (e.g., the tool was approved or certified by a regulatory body in the case of software as a medical device, GDPR, HIPAA...)</t>
  </si>
  <si>
    <t>Demonstration of excellence in a proactive approach to the assessment of user needs, and continuous learning (e.g. provider continuously takes user feedback into account in the periodic updates and iterations of the tool and communicates this to the users)</t>
  </si>
  <si>
    <t>Criteria clusters and sub-criteria</t>
  </si>
  <si>
    <t>The assessor may add cluster-specific comments in this area...</t>
  </si>
  <si>
    <t>17. Design</t>
  </si>
  <si>
    <t>18. Comorbidities</t>
  </si>
  <si>
    <t>19. Data definition</t>
  </si>
  <si>
    <t>20. Behavioral and social</t>
  </si>
  <si>
    <t>21. Adoption and implementation</t>
  </si>
  <si>
    <t>22. Provider details and experience</t>
  </si>
  <si>
    <t>17.a. Allows different platforms</t>
  </si>
  <si>
    <t>17.b. Can be used in real time</t>
  </si>
  <si>
    <t>17.c. Possibility to give instant feedback</t>
  </si>
  <si>
    <t>17.d. Usability in the intended clinical setting</t>
  </si>
  <si>
    <t>20.a. High quality interactive features</t>
  </si>
  <si>
    <t xml:space="preserve">20.b. Customisability </t>
  </si>
  <si>
    <t>20.c. Persuasiveness and behavioural change</t>
  </si>
  <si>
    <t xml:space="preserve">20.d. Possibilities for peer support </t>
  </si>
  <si>
    <t>21.a. Implementation and user base</t>
  </si>
  <si>
    <t>21.b. Feasibility of implementation planning</t>
  </si>
  <si>
    <t>21.c. Favourable pre-conditions</t>
  </si>
  <si>
    <t xml:space="preserve">21.d. Visible users’ reviews </t>
  </si>
  <si>
    <t>21.e. Availability of phase-out scenarios</t>
  </si>
  <si>
    <t>22.a. Provider details availability</t>
  </si>
  <si>
    <t>22.b. Credentials of those involved in development and funding</t>
  </si>
  <si>
    <t>22.c. Provider eHealth or healthcare experience</t>
  </si>
  <si>
    <t>The tool does not explicitly report being compliant with the relevant data privacy and protection laws (e.g. GDPR, HIPAA...), and it is not clear if the treatment of any personal data is compatible with the Patient Data Act, Personal Data Act, and other applicable privacy laws (flexibility to respect multiple data regulations depending on local context)</t>
  </si>
  <si>
    <t>The tool partially allows for some data sharing and segregation for research use (including data analytics and reporting, quality improvement initiatives, and clinical trials)</t>
  </si>
  <si>
    <t>The tool does not allow for data sharing and segregation for research use (including data analytics and reporting, quality improvement initiatives, and clinical trials)</t>
  </si>
  <si>
    <t>The tool's provider does not identify the risks that its management may pose for user safety and has not gone through the proper certification processes to ensure its safety (e.g. software as  a medical device, third-party certification by a medical or governmental organisation) </t>
  </si>
  <si>
    <t>The tool  does not contain a disclaimer (or a statement of similar implication) that the information provided/content does not replace a health care professional’s judgment</t>
  </si>
  <si>
    <t>The tool only partially allows for interoperability, data integration and exchange of data with some but not all other apps, e-tools, wearable devices, electronic health records (ability to exchange data with other systems on a technical and policy level, and with other users such as clinicians or care givers)</t>
  </si>
  <si>
    <t>The tool does not allow for interoperability, data integration and exchange of data with other apps, e-tools, wearable devices, electronic health records (ability to exchange data with other systems on a technical and policy level, and with other users such as clinicians or care givers)</t>
  </si>
  <si>
    <t>The tool takes into account some but not all culturally relevant factors (e.g. different languages and alphabets, specific religious or cultural requirements or restrictions, gender considerations)</t>
  </si>
  <si>
    <t>The tool does not take into account culturally relevant factors (e.g. different languages and alphabets, specific religious or cultural requirements or restrictions, gender considerations)</t>
  </si>
  <si>
    <t>The tool is affordable taking into account the local socioeconomic context, and it is clear who pays for it and how they pay</t>
  </si>
  <si>
    <t>The tool is not affordable taking into account the local socioeconomic context, and it is not clear who pays for it and how they pay</t>
  </si>
  <si>
    <t>The tool is only affordable for some potential users taking into account the local socioeconomic context (e.g. depending on their insurance model), and it is clear who pays for it and how they pay</t>
  </si>
  <si>
    <t>In some very limited cases where the tool being assessed is completely autonomous and is not designed to be integrated in the traditional halthcare setting, this criterion may not be applicable</t>
  </si>
  <si>
    <t>A cost-benefit analysis was performed and led to positive results. I.e. the balance between the costs and benefits arising from the tool’s utilisation. This refers to the tool’s direct costs (purchase price, subscription, licensing…), but may also include costs associated with the tool’s selection, staff training, setting up support mechanisms, and appropriate governance</t>
  </si>
  <si>
    <t>A cost-benefit analysis was not performed and or has led to negative results. I.e. the balance between the costs and benefits arising from the tool’s utilisation. This refers to the tool’s direct costs (purchase price, subscription, licensing…), but may also include costs associated with the tool’s selection, staff training, setting up support mechanisms, and appropriate governance</t>
  </si>
  <si>
    <t>The tool fits well into the existing infrastructure and does not require investment in additional infrastructure to enable it to function properly (This refers to physical infrastructure such as electricity, access to power, connectivity etc. in the local context)</t>
  </si>
  <si>
    <t>The tool partially fits well into the existing infrastructure (hardware, software, and network capabilities) and requires low to medium investment in additional infrastructure to enable it to function properly (This refers to physical infrastructure such as electricity, access to power, connectivity etc. in the local context)</t>
  </si>
  <si>
    <t>The tool fits well into existing workflows and does not require additional resouces (workforce, hardware, software) to scale-up and to enable it to function properly</t>
  </si>
  <si>
    <t>The tool does not completely fit into existing workflows but only requires low to medium additional resouces (workforce, hardware, software) to scale-up and to enable it to function properly</t>
  </si>
  <si>
    <t>The tool does not fit well into existing workflows and requires considerable additional resouces (workforce, hardware, software) to scale-up and to enable it to function properly</t>
  </si>
  <si>
    <t>The tool does not fit into the existing infrastructure and requires considerable investment in additional infrastructure to enable it to function properly (This refers to physical infrastructure such as electricity, access to power, connectivity etc. in the local context)</t>
  </si>
  <si>
    <t>The tool is not functioning accurately and rapidly, with many error messages, glitches, or crashes (e.g., unexpected stops of running, response time)</t>
  </si>
  <si>
    <t>This may sometimes be impacted by local infrastructure like wifi speed - the need here is to assess the tool's technical reliability not that of the infrastructure (which is assessed elsewhere)</t>
  </si>
  <si>
    <t>The tool is mostly functioning accurately and rapidly, with some error messages, glitches, or crashes (e.g., unexpected stops of running, response time)</t>
  </si>
  <si>
    <t>It's not very easy to access technical help when needed (e.g. hotline, support email, contact form, help section, live chatbot, the technical help needed by a user can be canalized by the HCP to different channels depending on opening hours)</t>
  </si>
  <si>
    <t>This criterion is about technical support. Clinical support (safety) is addressed elsewhere</t>
  </si>
  <si>
    <t>The tool is reliable and available most of the time (with some exceptions) and can mostly handle high levels of traffic and usage, with backup and recovery measures in case of downtime or system failures (e.g. enabiling offline functionality, functioning during energy interruption or under difficult environmental conditions)</t>
  </si>
  <si>
    <t>The tool is not reliable and available at all times and cannot handle high levels of traffic and usage, with backup and recovery measures in case of downtime or system failures (e.g. enabiling offline functionality, functioning during energy interruption or under difficult environmental conditions)</t>
  </si>
  <si>
    <t>The tool does not provide training resources for end users (patients and clinicians) to ensure their comfort with basic competencies and skills needed to use the tool effectively (e.g., in the form of training material, tutorials, videos, user guides or documentation)</t>
  </si>
  <si>
    <t xml:space="preserve">The tool provides some training resources for end users (patients and clinicians) to ensure their comfort with basic competencies and skills needed to use the tool effectively (e.g., in the form of training material, tutorials, videos, user guides or documentation) but they are not adequate or user friendly </t>
  </si>
  <si>
    <t>Date of the assessment</t>
  </si>
  <si>
    <t>Risk tier</t>
  </si>
  <si>
    <t xml:space="preserve">Tool name </t>
  </si>
  <si>
    <t>Assessments should be periodically revised as eHealth tools are typically often updated and further developed as new technologies emerge</t>
  </si>
  <si>
    <t>Assessor notes</t>
  </si>
  <si>
    <t>Any additional notes about the tool or the developer that the assesor(s) would like to add</t>
  </si>
  <si>
    <r>
      <rPr>
        <b/>
        <sz val="10.5"/>
        <color theme="8" tint="-0.249977111117893"/>
        <rFont val="Calibri (Body)"/>
      </rPr>
      <t>Tier A tools are</t>
    </r>
    <r>
      <rPr>
        <sz val="10.5"/>
        <color theme="1"/>
        <rFont val="Calibri"/>
        <family val="2"/>
        <scheme val="minor"/>
      </rPr>
      <t xml:space="preserve"> those which have no direct outcome on the patient, but which are intended to save costs or staff time 
(e.g. electronic prescribing systems that do not provide advice to patients, complex scheduling software)</t>
    </r>
  </si>
  <si>
    <r>
      <rPr>
        <b/>
        <sz val="10.5"/>
        <color theme="8" tint="-0.249977111117893"/>
        <rFont val="Calibri (Body)"/>
      </rPr>
      <t>Tier B tools are</t>
    </r>
    <r>
      <rPr>
        <sz val="10.5"/>
        <color theme="1"/>
        <rFont val="Calibri"/>
        <family val="2"/>
        <scheme val="minor"/>
      </rPr>
      <t xml:space="preserve"> those that assist the public to manage their own health 
(e.g. instant messaging apps for healthcare, symptom or mood diaries and programmes to aid weight-loss or better sleep)</t>
    </r>
  </si>
  <si>
    <r>
      <rPr>
        <b/>
        <sz val="10.5"/>
        <color theme="1"/>
        <rFont val="Calibri"/>
        <family val="2"/>
        <scheme val="minor"/>
      </rPr>
      <t>For more info please check the NICE ESF risk classification in this link</t>
    </r>
    <r>
      <rPr>
        <sz val="10.5"/>
        <color theme="1"/>
        <rFont val="Calibri"/>
        <family val="2"/>
        <scheme val="minor"/>
      </rPr>
      <t xml:space="preserve"> 
https://www.nice.org.uk/corporate/ecd7/chapter/section-b-classification-of-digital-health-technologies </t>
    </r>
  </si>
  <si>
    <r>
      <rPr>
        <b/>
        <i/>
        <sz val="11"/>
        <color theme="1" tint="0.499984740745262"/>
        <rFont val="Calibri"/>
        <family val="2"/>
        <scheme val="minor"/>
      </rPr>
      <t xml:space="preserve">Disclaimer: </t>
    </r>
    <r>
      <rPr>
        <i/>
        <sz val="11"/>
        <color theme="1" tint="0.499984740745262"/>
        <rFont val="Calibri"/>
        <family val="2"/>
        <scheme val="minor"/>
      </rPr>
      <t>This assessment instrument and all its components are intended for educational purposes only and are not intended as legal advice. Payers have differing coverage, and reimbursement policies. Laws, regulations, and health insurance policies concerning coverage, coding, and reimbursement are complex and are evolving rapidly. For legal advice, please consult with legal counsel.</t>
    </r>
  </si>
  <si>
    <t xml:space="preserve">Link to the tool's website </t>
  </si>
  <si>
    <t>Tool description</t>
  </si>
  <si>
    <t>Developer information</t>
  </si>
  <si>
    <t>Assessor profile</t>
  </si>
  <si>
    <t>E.g. self-appraisal done by the tool devloper, the assessor is a hospital administrator, a clinician...etc.</t>
  </si>
  <si>
    <t>Details about the developers and their affiliation (e.g. commercial, NGO, university, unknown...)</t>
  </si>
  <si>
    <t>Objectives, use cases, target users, disease area</t>
  </si>
  <si>
    <t>This is an adoption criterion and depends on whether the tool requires a high degree of integration (i.e. may be "not applicable" for some tools). It also depends on the business model of the tool being evaluated (e.g. B2B2C can be quite complex)</t>
  </si>
  <si>
    <t>This is an adoption criterion. Meaning that it is impacted by how long the tool has been on the market (the longer the tool has been on the market, the more likely it will rank higher for this criterion)</t>
  </si>
  <si>
    <t>May require getting in touch 
with the developer</t>
  </si>
  <si>
    <t>This criterion is optional and may not be applicable depending on the specific use case of the tool being evaluated (e.g. asynchronous eHealth tools are not necessarily designed for real-time data tracking)</t>
  </si>
  <si>
    <t>This criterion is optional and may not be applicable depending on the specific use case of the tool being evaluated</t>
  </si>
  <si>
    <t>This is a contextual criterion. Its assessment will be different depending on the context that the tool is being considered for</t>
  </si>
  <si>
    <t>The tool allows the users to move across different platforms to allow portability of the tool while retaining their data (e.g. mobile app vs web app, iOS vs Android, older smartphones)</t>
  </si>
  <si>
    <t>The tool can be used in real time (i.e. real-time data tracking), e.g. if the user is experiencing a health issue, reducing waits and sometimes harmful delays for both those who receive and those who give care</t>
  </si>
  <si>
    <t>The tool allows the possibility to give instant feedback to the developers (e.g., provider messaging to report technical issues or errors, inaccuracies or inconsistent workflows)</t>
  </si>
  <si>
    <t>The tool is usable and accessible in the intended clinical setting (e.g. if it is used by HCPs in a clinical setting, can they use it while wearing gloves, e.g. are buttons big enough and separated)</t>
  </si>
  <si>
    <t>The tool considers multiple health issues and related ones, and sufficiently addresses them to help meet the intended purpose without overwhelming the user (i.e. consider evidence-based comorbidities, and features that may improve overall quality of life, e.g. adding breathing exercises in a remote patient monitoring tool for lung cancer patients)</t>
  </si>
  <si>
    <t>Data findability and retrievability: Metadata definition (including e.g. units used, reference to controlled vocabularies, ontologies) and the ability for users to retrieve data with the same granularity specified by the metadata (up to and including raw data sets)</t>
  </si>
  <si>
    <t>The tool includes high quality interactive features (enables user input and reaction) and is presented in an engaging way (e.g., contains the right mix of video/audio/text/graphics)</t>
  </si>
  <si>
    <t>The tool is customisable and allows the user to control all the necessary settings and features (e.g., notifications, alerts, sounds, colours, and fonts) except for the features that form an essential part of an intervention (e.g. the tool allows the patients to customise the time of a certain reminder according to their daily routine but doesn't allow them to remove it)</t>
  </si>
  <si>
    <t>The tool is persuasive and aims at understanding what influences people’s behaviour and decision making, and then uses this information to design compelling user interactions by offering relevant and customisable therapeutic activities and encouraging users to complete them (e.g. through incentivization, gamification...) in a way that balances engagement vs tool additction</t>
  </si>
  <si>
    <t>The tool provides possibilities for peer support and/or social networking (e.g. anecdotal evidence - a space to share experiences like patient forums, groups etc) and/or supported by patient organisations or advisory groups</t>
  </si>
  <si>
    <t>The tool is implemented and utilised within the target health system under usual care OR a large group of clinicians officially refers patients to utilise it (this can be checked by looking at the unique monthly users and their percentage in relation to the target population in the target health system/market). The size of the target population needs to be evidence based (e.g. if it's pilot or beta how big is a therapeutic area? size of the technology provider? when did they start selling the tool?)</t>
  </si>
  <si>
    <t>Assesses the extent to which the tool can be implemented as intended (i.e., feasibility of implementing the tool at a pre-determined date and time). This can be checked by looking at how long it takes, on average, from the contractual agreement until the tool is fully up and running in a healthcare organisation</t>
  </si>
  <si>
    <t>How favourable are the pre-conditions (strategic, political, and environmental contexts) that influence the scaling up of the eHealth tool. For example, the tool’s suitability to the socioeconomic context in question, considerations of foreign languages that the tool needs to support, literacy level, and the local regulatory environment such as standard reimbursement processes for eHealth tools</t>
  </si>
  <si>
    <t>The tool's visible and verified users’ reviews and ratings are favourable (e.g. a star rating above 4/5 stars in the app store, or the Net Promoter Score - NPS). Using users’ perceived value through users’ reviews and ratings as a proxy for quality, usefulness, or acceptability and popularity</t>
  </si>
  <si>
    <t>Availability of phase-out scenarios, if the tool's provider stops producing/maintaining the tool</t>
  </si>
  <si>
    <t>Contact details of the tool's provider are available, easy to find, and include office address, email, and team members details</t>
  </si>
  <si>
    <t>Availability of information and credentials of the individuals and organisations involved in the development and funding of the tool (transparency on the involvement of any parties that may lead to conflict of interest, e.g. commercial sponsors and partners, financial disclosure)</t>
  </si>
  <si>
    <t>The tool's developer and / or its core team members have specific experience in the eHealth field OR academic institution (e.g., university) OR health care system (or large health providers’ organisation). E.g. an experienced medical director that oversees the algorithms  / contents / features of the tool</t>
  </si>
  <si>
    <t>This is an adoption criterion. Meaning that it is impacted by how long the tool has been on the market (the longer the tool has been on the market, the more likely it will rank higher for this criterion). This criterion is meaningful only when the tool reaches a critical mass (i.e. a large enough number of user reviews)</t>
  </si>
  <si>
    <t>Subjective measure 
(ensure assessors' diversity)</t>
  </si>
  <si>
    <t>The tool's clinical effectiveness is supported by strong research (e.g. pre-registered RCTs - Randomised Controlled Trials, observational studies, or large clinical RWE - real world evidence studies) with adequate statistical power conducted by credible sources, in which the tool was found to be superior to an appropriate placebo or equivalent to acceptable evidence-based treatment groups. Interventions should have a positive impact either on how a patient feels, how a patient functions, or how a patient survives.</t>
  </si>
  <si>
    <t xml:space="preserve">The level of evidence will be influenced by how long the tool has been on the market (i.e. tools that have been longer on the market are more capable of showing evidence than newer tools that didn't build the user base yet). In case the tool is still very newly launched, at least a mid-term evidence plan should be presented and re-evaluated after an agreed period of time (e.g. DiGAs in Germany or more recently in France). 
For further guidance on assessing the quality of clinical evidence and what to look for please consult  the Evidence DEFINED framework that provides a standardized approach to assessing evidence for digital health products https://www.nature.com/articles/s41746-023-00836-5 </t>
  </si>
  <si>
    <t>The tool's clinical effectiveness is supported by some weak research (e.g. pre-registered RCTs - Randomised Controlled Trials, observational studies, or large clinical RWE - real world evidence studies) without adequate statistical power nor conducted by credible sources, in which the tool was found to be superior to an appropriate placebo or equivalent to acceptable evidence-based treatment groups. Interventions should have a positive impact either on how a patient feels, how a patient functions, or how a patient survives.</t>
  </si>
  <si>
    <t>The tool's clinical effectiveness is not supported by any research (e.g. pre-registered RCTs - Randomised Controlled Trials, observational studies, or large clinical RWE - real world evidence studies), in which the tool was found to be superior to an appropriate placebo or equivalent to acceptable evidence-based treatment groups. Interventions should have a positive impact either on how a patient feels, how a patient functions, or how a patient survives.</t>
  </si>
  <si>
    <t>The tool does not warn about potential risks and does not properly handle potentially “dangerous” information entered by a patient (e.g. when it is necessary to consult a professional)</t>
  </si>
  <si>
    <t>The tool warns about some but not all potential risks and does not always properly handle potentially “dangerous” information entered by a patient (e.g. when it is necessary to consult a professional), i.e. avoiding injuries to patients from the care that is intended to help them</t>
  </si>
  <si>
    <t xml:space="preserve">The tool does not differentiate between clinical and technical feedback, and does not clearly channel clinical feedback that may pose a health risk through the proper channels (e.g. advising the patient to call their care team, go to the ER....) and does not review them for vigilance and post-market surveillance purposes </t>
  </si>
  <si>
    <t>The tool's usability and acceptability has been rigorously trialled and tested in a real world setting, and its effectiveness was verified by strong evidence in published scientific literature (e.g. peer reviewed usability studies and user research)</t>
  </si>
  <si>
    <t xml:space="preserve">In very limited cases, depending on the local laws and the risk level of the tool being assessed, this criterion may not be applicable </t>
  </si>
  <si>
    <t>In some limited cases, depending on the tool's objectives and use cases, this criterion may not be applicable</t>
  </si>
  <si>
    <t>The level of evidence may be influenced by how long the tool has been on the market (i.e. tools that have been longer on the market are more capable of showing evidence than newer tools that didn't build the user base yet). Assessors are advised to have a closer look at such studies to inspect their quality (e.g. sample size, sample diversity, and rigor of the study methodology)</t>
  </si>
  <si>
    <t>The tool's usability and acceptability has been partially tested in a real world setting, and its effectiveness was verified by weak evidence in published scientific literature (e.g. peer reviewed usability studies and user research)</t>
  </si>
  <si>
    <t>The tool's usability and acceptability has not been tested in a real world setting, and its effectiveness was not verified by evidence in published scientific literature (e.g. peer reviewed usability studies and user research)</t>
  </si>
  <si>
    <t>It is not always easy to navigate through the tool (e.g. to move from one location to another and to move backwards, and the design is not always responsive to the screen size used)</t>
  </si>
  <si>
    <t>It is difficult or confusing to navigate through the tool (e.g. to move from one location to another and to move backwards, and the design is not responsive to the screen size used)</t>
  </si>
  <si>
    <t>For further details, there are also usability standards that the assessor may refer to. E.g.  ISO/TC 210 is a standard for quality management and corresponding general aspects for products with a health purpose including medical devices https://www.iso.org/standard/63179.html</t>
  </si>
  <si>
    <t>Learning to use the tool is not very easy and requires some time, appropriate explanations appear if needed</t>
  </si>
  <si>
    <t>Learning to use the tool is not easy and requires a lot of time, appropriate explanations does not appear if needed</t>
  </si>
  <si>
    <t>The visual design is somewhat appealing and has a harmonious look and feel (including colours, and fonts are appropriately sized for the target audience)</t>
  </si>
  <si>
    <t>The visual design is not appealing and does not have a harmonious look and feel (including colours, and fonts are not appropriately sized for the target audience)</t>
  </si>
  <si>
    <t>To tool's appearance is somewhat well structured,  and important information is sometimes clear but doesn't always stand out</t>
  </si>
  <si>
    <t>To tool's appearance is not well structured,  and important information is not clear and does not stand out</t>
  </si>
  <si>
    <t>There's evidence for co-creation and collaboration with some users in the tool's development (e.g. advisory board  is not balanced with only some but not all relevant stakeholder groups such as clinical/patients/technical team members able to lead the product design and development)</t>
  </si>
  <si>
    <t>There's no evidence for co-creation and collaboration with users in the tool's development (e.g. there's no advisory board with clinical/patients/technical team members able to lead the product design and development)</t>
  </si>
  <si>
    <t>The tool partially provides some feedback and call to action based on the user’s state and activities (e.g. provides guidance based on user-entered information)</t>
  </si>
  <si>
    <t>The tool does not provide any feedback and call to action based on the user’s state and activities (e.g. does not provide guidance based on user-entered information)</t>
  </si>
  <si>
    <t>The tool does not have the ability to foster the interaction between the health care professionals and their patients (e.g. there are no communication features, feedback options)</t>
  </si>
  <si>
    <t>The tool has a complex privacy policy and the users are not clearly informed on how their data will be kept confidential and secured and how the data may be used (e.g., for commercial or research purposes)</t>
  </si>
  <si>
    <t>The tool does not have a clear privacy policy and does not inform the users on how their data will be kept confidential and secured and how the data may be used (e.g., for commercial or research purposes)</t>
  </si>
  <si>
    <t>The tool does not respect informed consent and does not allow the user to opt out of data collection (e.g. ability to configure the settings of their data storage, access, and management)</t>
  </si>
  <si>
    <t>The tool partially respects informed consent and allows the user to opt out of some but not all data collection (e.g. ability to configure some settings of their data storage, access, and management)</t>
  </si>
  <si>
    <t>The tool enables users to delete their data but not in an easy or explicit way</t>
  </si>
  <si>
    <t>The tool does not enable users to delete their data</t>
  </si>
  <si>
    <t>There is some information about the tool's features and appropriate ways to utilize it (e.g., adjunct, standalone) and the population it is designed to serve, but it is presented in an inconcise way and can be overwhelming to the user</t>
  </si>
  <si>
    <t>There is no information about the tool's features and appropriate ways to utilize it (e.g., adjunct, standalone) and the population it is designed to serve</t>
  </si>
  <si>
    <t>The functionality of some elements is not identifiable (e.g. if the user must take a specific action, the tool does not indicate the action to be taken)</t>
  </si>
  <si>
    <t>The tool has somewhat specific, measurable and achievable goals (desired outcomes) but they are not specified/obvious within the tool itself</t>
  </si>
  <si>
    <t xml:space="preserve">The tool does not have specific, measurable and achievable goals (desired outcomes) </t>
  </si>
  <si>
    <t xml:space="preserve">Interactive features such as reminders, push notifications, and prompts are not customisable </t>
  </si>
  <si>
    <t>Some, but not all, interactive features such as reminders, push notifications, and prompts are somewhat customisable (e.g. users can customise the frequency or timing of reminders to suit their daily routines)</t>
  </si>
  <si>
    <t>The functionality of some, but not all, elements is somewhat identifiable (e.g. if the user must take a specific action, the tool indicates the action to be taken, but not always in a clear way)</t>
  </si>
  <si>
    <t>Health-related content is not accurate, complete, consistent, nor timely (e.g. according to state of the art scientific evidence)</t>
  </si>
  <si>
    <t>Health-related content is somewhat, but not always, accurate, complete, consistent, or timely (e.g. according to state of the art scientific evidence)</t>
  </si>
  <si>
    <t>The tool's content is not provided in a clear and appropriate way for the target audience (does not use an understandable, plain and simple language, and messages are not adapted to the user profile in terms of linguistic style and level, using technicalities, not facilitating user understanding)</t>
  </si>
  <si>
    <t>The tool's content is somewhat, but not always, provided in a clear and appropriate way for the target audience (using a somewhat understandable, plain and simple language, with messages somewhat adapted to the user profile in terms of linguistic style and level, and not always avoiding using technicalities)</t>
  </si>
  <si>
    <t>There is no sufficient information throughout the tool, there are clear omissions, or over-explanations, or irrelevant data</t>
  </si>
  <si>
    <t>There is somehat sufficient information throughout the tool, but there are some omissions, or over-explanations, or irrelevant data</t>
  </si>
  <si>
    <t>The content has not been reviewed by patients to ensure readability and acceptability</t>
  </si>
  <si>
    <t>The content has not been reviewed by (or originated from) healthcare professionals </t>
  </si>
  <si>
    <t>The tool does not contain high quality information (e.g. text, feedback, charts, measures, references) nor from credible and legitimate sources (e.g., WHO)</t>
  </si>
  <si>
    <t>The tool contains sometimes, but not always, high quality information (e.g. text, feedback, charts, measures, references) and sometimes, but not always, from credible and legitimate sources (e.g., WHO)</t>
  </si>
  <si>
    <t>The tool has been verified, given a good review, or endorsed by a legitimate/reliable source such as a health organisation, health authority, scientific/medical society (e.g., APA; FDA in the US; NIH; NHS in the UK; NICE in the UK) or recommended by trusted Healthcare Professionals</t>
  </si>
  <si>
    <t>The tool has not been verified, nor given a good review, nor endorsed by a legitimate/reliable source such as a health organisation, health authority, scientific/medical society (e.g., APA; FDA in the US; NIH; NHS in the UK; NICE in the UK) nor recommended by trusted Healthcare Professionals</t>
  </si>
  <si>
    <t>The tool’s contents are not relevant to the underlying objective and not likely to be effective in achieving the specified purpose in the specific intended population</t>
  </si>
  <si>
    <t>The tool’s contents are somehow relevant to some of the underlying objective and may be effective in partially achieving the specified purpose in the specific intended population</t>
  </si>
  <si>
    <t>This is an adoption criterion. It is impacted by how long the tool has been on the market (the longer the tool has been on the market, the more likely it will be used and verified or endorsed by health authorities)</t>
  </si>
  <si>
    <t>The tool partially gets updates and maintenance either from technical or content perspectives (e.g. last update is relatively old, the content is only partially updated with the new findings in the medical field)</t>
  </si>
  <si>
    <t>The tool does not get periodic updates and maintenance both from technical and content perspectives (e.g. the tools has not been updated in a relatively long time, the content is not updated with the new findings in the medical field)</t>
  </si>
  <si>
    <t>The tool's provider does not respect ethical conduct, clinical responsibility, and the rules and regulations protecting patient’s rights and societal interests (e.g., the tool was not approved or certified by a regulatory body in the case of software as a medical device, GDPR, HIPAA...)</t>
  </si>
  <si>
    <t>The tool's provider only sometimes, but not always, respects ethical conduct, clinical responsibility, and the rules and regulations protecting patient’s rights and societal interests (e.g., the tool was in some cases approved or certified by a regulatory body in the case of software as a medical device, GDPR, HIPAA...)</t>
  </si>
  <si>
    <t>Interaction quality between the tool's provider and the users, including responsiveness, after sales services, and customer orientation is extremely high (e.g. provider responds to direct requests/messages swiftly and professionally)</t>
  </si>
  <si>
    <t>Interaction quality between the tool's provider and the users, including responsiveness, after sales services, and customer orientation is very low or non-existent (e.g. provider does not responds to direct requests/messages)</t>
  </si>
  <si>
    <t>Interaction quality between the tool's provider and the users, including responsiveness, after sales services, and customer orientation is acceptable (e.g. provider takes a relatively long time to respond to direct requests/messages, the response is not always very professional)</t>
  </si>
  <si>
    <t>Lack of proactive approach to the assessment of user needs, and continuous learning (e.g. provider does not take user feedback into account in the periodic updates and iterations of the tool)</t>
  </si>
  <si>
    <t>Demonstration of some engagement in the assessment of user needs, and continuous learning (e.g. provider somewhat takes user feedback into account in the periodic updates and iterations of the tool and sometimes communicates this to the users)</t>
  </si>
  <si>
    <t xml:space="preserve">If this information is not publicly communicated by the tool's provider, the assessor may need to directly ask about how the provider takes user feedback into account and how they communicate the resulting changes to the users </t>
  </si>
  <si>
    <r>
      <rPr>
        <b/>
        <sz val="10.5"/>
        <color theme="8" tint="-0.249977111117893"/>
        <rFont val="Calibri (Body)"/>
      </rPr>
      <t xml:space="preserve">Tier C tools </t>
    </r>
    <r>
      <rPr>
        <sz val="10.5"/>
        <color theme="1"/>
        <rFont val="Calibri"/>
        <family val="2"/>
        <scheme val="minor"/>
      </rPr>
      <t>are those used for treating and diagnosing medical conditions, with direct health outcomes, and which are likely to be regulated medical devices 
(e.g. symptom monitors which share data with care teams, triaging systems that use patient health data to assist with care decisions and devices that perform diagnostic image analysis for making treatment decisions)
Tier C DHTs are further split into four sub-groups, namely those which: inform clinical management, drive clinical management, diagnose a condition and treat a condition</t>
    </r>
  </si>
  <si>
    <t>It's quite difficult or impossible to access technical help when needed (e.g. hotline, support email, contact form, help section, live chatbot, the technical help needed by a user can be canalized by the HCP to different channels depending on opening hours)</t>
  </si>
  <si>
    <t>The tool's content and design are appropriate for the target audience and accessible to vulnerable populations (e.g. adjust text size, text to voice, colourblind colour scheme adjuster, any specificity for use by minors, offline features, left and right handed options ). I.e. it takes the user context into account and does not vary in quality because of personal characteristics such as dexterity, disabilities, movement disorders, or vision problems etc.</t>
  </si>
  <si>
    <t>The tool's content and design are partially appropriate for some but not all target audiences and not always accessible to vulnerable populations (e.g. adjust text size, text to voice, colourblind colour scheme adjuster, any specificity for use by minors, offline features, left and right handed options ). I.e. it somewhat takes the user context into account and may partially vary in quality because of personal characteristics such as dexterity, disabilities, movement disorders, or vision problems etc.</t>
  </si>
  <si>
    <t>The tool's content and design are not appropriate for the target audience and not accessible to vulnerable populations (e.g. adjust text size, text to voice, colourblind colour scheme adjuster, any specificity for use by minors, offline features, left and right handed options ). I.e. it does not take the user context into account and varies in quality because of personal characteristics such as dexterity, disabilities, movement disorders, or vision problems etc.</t>
  </si>
  <si>
    <t>16. Implementatability</t>
  </si>
  <si>
    <t>10. Data-protection compliance</t>
  </si>
  <si>
    <t>assessment description</t>
  </si>
  <si>
    <r>
      <t xml:space="preserve">assessor comment </t>
    </r>
    <r>
      <rPr>
        <i/>
        <sz val="14"/>
        <color theme="1"/>
        <rFont val="Calibri"/>
        <family val="2"/>
        <scheme val="minor"/>
      </rPr>
      <t>(if the assessor added a comment)</t>
    </r>
  </si>
  <si>
    <t>Risk tier B</t>
  </si>
  <si>
    <t>Risk tier C</t>
  </si>
  <si>
    <t>1.d. Easy to access help</t>
  </si>
  <si>
    <t>Subriteria</t>
  </si>
  <si>
    <t>10.b. Complianty allows data sharing</t>
  </si>
  <si>
    <t>16.b. Infrastructure readiness</t>
  </si>
  <si>
    <t>Spalte1</t>
  </si>
  <si>
    <t xml:space="preserve">18.a. Considers related health issues </t>
  </si>
  <si>
    <t>19.a. Metadata definition, findability, and retrievability</t>
  </si>
  <si>
    <t>13.a. Culturally relevant factors</t>
  </si>
  <si>
    <t>15.a. Cost-benefit analysis</t>
  </si>
  <si>
    <t>8.a. Periodic updates and maintenance</t>
  </si>
  <si>
    <t>7.a. Verified and endorsed by a health authority</t>
  </si>
  <si>
    <t>14.a. Affordability and business model transparency</t>
  </si>
  <si>
    <t>12.a. Allows data exchange</t>
  </si>
  <si>
    <t>A</t>
  </si>
  <si>
    <t>C</t>
  </si>
  <si>
    <t>B</t>
  </si>
  <si>
    <t xml:space="preserve">Additional guidance for assessors </t>
  </si>
  <si>
    <t>Please select Risk tier "A", "B", or "C". Please see guidance below to help define which risk tier the tool you are assessing belongs to (according to the selected risk tier some criteria may not apply)</t>
  </si>
  <si>
    <t>not applicable</t>
  </si>
  <si>
    <t>Criterion not applicable for this tier</t>
  </si>
  <si>
    <t>result assessment texts</t>
  </si>
  <si>
    <t>not rated</t>
  </si>
  <si>
    <t>no value</t>
  </si>
  <si>
    <t>Please rate all relevant criteria</t>
  </si>
  <si>
    <t>Score Criterion all</t>
  </si>
  <si>
    <t>Score Criterion 1&amp;3</t>
  </si>
  <si>
    <t>Score Criterion 1</t>
  </si>
  <si>
    <t>N/A</t>
  </si>
  <si>
    <t>Please complete assessment 'Contextual criteria - entry'</t>
  </si>
  <si>
    <t>1.a. Tool functioning accurately and rapidly</t>
  </si>
  <si>
    <t>1.b. Reliable and available at all times</t>
  </si>
  <si>
    <t>1.c. Adequate training resources</t>
  </si>
  <si>
    <t>3.a. User research</t>
  </si>
  <si>
    <t>3.b. Easy to navigate</t>
  </si>
  <si>
    <t>3.c. Learnability</t>
  </si>
  <si>
    <t>3.d. Visual design is appealing</t>
  </si>
  <si>
    <t>3.f. Evidence for user engagement</t>
  </si>
  <si>
    <t>3.g. Ongoing feedback and call to action</t>
  </si>
  <si>
    <t>3.h. Design appropriateness and accessiblity</t>
  </si>
  <si>
    <t>4.a. Clear privacy policy</t>
  </si>
  <si>
    <t>4.b. Respects informed consent</t>
  </si>
  <si>
    <t>4.c. Data accessibility</t>
  </si>
  <si>
    <t>6.a. Content is accuratecompleteconsistentand timely</t>
  </si>
  <si>
    <t>6.c. Sufficient information</t>
  </si>
  <si>
    <t>10.a. Compliant with applicable privacy laws</t>
  </si>
  <si>
    <t>2.a. Clinical evidence</t>
  </si>
  <si>
    <t>2.b. Properly handles potentially dangerous information</t>
  </si>
  <si>
    <t>3.e. Well structured</t>
  </si>
  <si>
    <t>5.a. Clear info about features and use</t>
  </si>
  <si>
    <t>5.b. Functionality is clearly identifiable</t>
  </si>
  <si>
    <t>5.c. Specificmeasurable and achievable goals</t>
  </si>
  <si>
    <t>6.b. Content is appropriate for target audience</t>
  </si>
  <si>
    <t>6.e. Content reviewed by patients</t>
  </si>
  <si>
    <t>6.f. Quality information from credible sources</t>
  </si>
  <si>
    <t>6.g. Content reviewed by HCPs</t>
  </si>
  <si>
    <t>11.a. Gone through the proper certification processes</t>
  </si>
  <si>
    <t>16.a. Resources required to scale-up</t>
  </si>
  <si>
    <t>Foundational</t>
  </si>
  <si>
    <r>
      <t xml:space="preserve">The scorecard will </t>
    </r>
    <r>
      <rPr>
        <b/>
        <u/>
        <sz val="18"/>
        <color theme="3"/>
        <rFont val="Calibri (Body)"/>
      </rPr>
      <t>automatically</t>
    </r>
    <r>
      <rPr>
        <b/>
        <sz val="18"/>
        <color theme="3"/>
        <rFont val="Calibri"/>
        <family val="2"/>
        <scheme val="minor"/>
      </rPr>
      <t xml:space="preserve"> reflect the assessment values entered in the sheets "Foundational criteria - entry" and "Contextual criteria - entry"
</t>
    </r>
    <r>
      <rPr>
        <i/>
        <sz val="14"/>
        <color theme="1" tint="0.499984740745262"/>
        <rFont val="Calibri (Body)"/>
      </rPr>
      <t>Please scroll to see radar charts</t>
    </r>
  </si>
  <si>
    <t>Please complete assessment 'Foundational criteria - entry'</t>
  </si>
  <si>
    <t xml:space="preserve">The tool and its data can be accessed most of the time and on  some but not all important platforms and operating systems (e.g., Android, iOS…) </t>
  </si>
  <si>
    <t>The tool and its data cannot always be accessed (e.g. not available offline) and on  only one platform or operating system (e.g., Android, iOS…)</t>
  </si>
  <si>
    <r>
      <rPr>
        <b/>
        <sz val="15"/>
        <color theme="3"/>
        <rFont val="Calibri"/>
        <family val="2"/>
        <scheme val="minor"/>
      </rPr>
      <t>Tool details and risk tier</t>
    </r>
    <r>
      <rPr>
        <u/>
        <sz val="11"/>
        <color theme="10"/>
        <rFont val="Calibri"/>
        <family val="2"/>
        <scheme val="minor"/>
      </rPr>
      <t xml:space="preserve">
</t>
    </r>
    <r>
      <rPr>
        <i/>
        <sz val="12"/>
        <color theme="0" tint="-0.499984740745262"/>
        <rFont val="Calibri"/>
        <family val="2"/>
        <scheme val="minor"/>
      </rPr>
      <t>(according to the selected risk tier some criteria may not apply)</t>
    </r>
    <r>
      <rPr>
        <u/>
        <sz val="11"/>
        <color theme="10"/>
        <rFont val="Calibri"/>
        <family val="2"/>
        <scheme val="minor"/>
      </rPr>
      <t xml:space="preserve">
</t>
    </r>
    <r>
      <rPr>
        <b/>
        <sz val="15"/>
        <color theme="3"/>
        <rFont val="Calibri"/>
        <family val="2"/>
        <scheme val="minor"/>
      </rPr>
      <t xml:space="preserve">The most updated version of this interactive assessment instrument is available for download on the project website
</t>
    </r>
    <r>
      <rPr>
        <b/>
        <u/>
        <sz val="15"/>
        <color theme="3"/>
        <rFont val="Calibri"/>
        <family val="2"/>
        <scheme val="minor"/>
      </rPr>
      <t>https://ehealth-criteria-toolbox.net/</t>
    </r>
  </si>
  <si>
    <t>https://ehealth-criteria-toolbox.net/</t>
  </si>
  <si>
    <t>-</t>
  </si>
  <si>
    <t>An Interactive Assessment Instrument to Help You Assess Patient-Facing eHealth Tools</t>
  </si>
  <si>
    <t>This assessment instrument aims to equip decision makers with a tool to help support their decision-making according to their specific needs and priorities in the specific contexts in which they are considering a patient-facing eHealth solution.</t>
  </si>
  <si>
    <t>Some notes about the assessment instrument:   </t>
  </si>
  <si>
    <t>The classification of criteria into foundational and contextual helps us assess not only the quality of an isolated tool, but also its potential fit in a specific setting. Criteria sub-scales may be particularly relevant when determining the strengths and weaknesses of the tool being evaluated. This granularity enables different concerned parties to make informed decisions about which tools to consider according to their specific needs and priorities. Classifying the criteria into foundational and contextual makes the evaluation process more efficient for assessors appraising a tool for more than one potential context, as they only have to repeat the contextual assessment for each new context, whereas the assessment for the foundational criteria remains the same. </t>
  </si>
  <si>
    <r>
      <rPr>
        <b/>
        <sz val="11"/>
        <color theme="1"/>
        <rFont val="Calibri"/>
        <family val="2"/>
        <scheme val="minor"/>
      </rPr>
      <t>• Tools classification according to risk tier:</t>
    </r>
    <r>
      <rPr>
        <sz val="11"/>
        <color theme="1"/>
        <rFont val="Calibri"/>
        <family val="2"/>
        <scheme val="minor"/>
      </rPr>
      <t xml:space="preserve"> Considering the substantial diversity of eHealth tools, their use cases, integration level, and safety risk level, it is important to note that some assessment criteria may not apply to all tools. However, studies have shown that it can prove quite challenging to classify according to existing categorization due to the lack of standardisation in this area. We focused on safety risk categorization according to the</t>
    </r>
    <r>
      <rPr>
        <u/>
        <sz val="11"/>
        <color theme="1"/>
        <rFont val="Calibri"/>
        <family val="2"/>
        <scheme val="minor"/>
      </rPr>
      <t xml:space="preserve"> NICE evidence standards framework</t>
    </r>
    <r>
      <rPr>
        <sz val="11"/>
        <color theme="1"/>
        <rFont val="Calibri"/>
        <family val="2"/>
        <scheme val="minor"/>
      </rPr>
      <t xml:space="preserve">, given that safety is one of the key priorities when assessing these tools. </t>
    </r>
    <r>
      <rPr>
        <sz val="11"/>
        <color rgb="FFFF0000"/>
        <rFont val="Calibri"/>
        <family val="2"/>
        <scheme val="minor"/>
      </rPr>
      <t>This interactive sheet will only be activated when you select the risk tier in the “Tool info” sheet (the criteria to be assessed will automatically adapt according to the selected risk tier)</t>
    </r>
    <r>
      <rPr>
        <sz val="11"/>
        <color theme="1"/>
        <rFont val="Calibri"/>
        <family val="2"/>
        <scheme val="minor"/>
      </rPr>
      <t xml:space="preserve">
</t>
    </r>
    <r>
      <rPr>
        <b/>
        <sz val="11"/>
        <color theme="1"/>
        <rFont val="Calibri"/>
        <family val="2"/>
        <scheme val="minor"/>
      </rPr>
      <t xml:space="preserve">• Rating Scale: </t>
    </r>
    <r>
      <rPr>
        <sz val="11"/>
        <color theme="1"/>
        <rFont val="Calibri"/>
        <family val="2"/>
        <scheme val="minor"/>
      </rPr>
      <t xml:space="preserve">For each criterion, the assessor could follow a detailed description and examples to assess whether the criterion was met (5/5), partially met (2.5/5), or not met (0/5). For some criteria, the assessment options were binary, either met or not met. For instance, when assessing whether a tool has undergone proper certification processes, this criterion cannot be partially met. 
</t>
    </r>
    <r>
      <rPr>
        <b/>
        <sz val="11"/>
        <color theme="1"/>
        <rFont val="Calibri"/>
        <family val="2"/>
        <scheme val="minor"/>
      </rPr>
      <t>• Optional Criteria:</t>
    </r>
    <r>
      <rPr>
        <sz val="11"/>
        <color theme="1"/>
        <rFont val="Calibri"/>
        <family val="2"/>
        <scheme val="minor"/>
      </rPr>
      <t xml:space="preserve"> An option of (not applicable) was added for criteria that may be optional for some tools. For example, the criterion that assesses whether the tool has the ability to foster interaction between healthcare professionals and their patients may not apply for autonomous tools that were designed to be used independently.
</t>
    </r>
    <r>
      <rPr>
        <b/>
        <sz val="11"/>
        <color theme="1"/>
        <rFont val="Calibri"/>
        <family val="2"/>
        <scheme val="minor"/>
      </rPr>
      <t>• Score calculation:</t>
    </r>
    <r>
      <rPr>
        <sz val="11"/>
        <color theme="1"/>
        <rFont val="Calibri"/>
        <family val="2"/>
        <scheme val="minor"/>
      </rPr>
      <t xml:space="preserve"> For criterion clusters that include more than one sub-criterion, the mean score is calculated to reflect the average assessment of this cluster. Mean scores are used in alignment with the familiar format of star ratings and similar assessment scales; they are also more fit for purpose compared to total scores, because some criteria may be assessed as not applicable in specific cases.  
</t>
    </r>
    <r>
      <rPr>
        <b/>
        <sz val="11"/>
        <color theme="1"/>
        <rFont val="Calibri"/>
        <family val="2"/>
        <scheme val="minor"/>
      </rPr>
      <t>• Scorecard:</t>
    </r>
    <r>
      <rPr>
        <sz val="11"/>
        <color theme="1"/>
        <rFont val="Calibri"/>
        <family val="2"/>
        <scheme val="minor"/>
      </rPr>
      <t xml:space="preserve"> the scorecard sheet is programmed to</t>
    </r>
    <r>
      <rPr>
        <sz val="11"/>
        <color rgb="FFFF0000"/>
        <rFont val="Calibri"/>
        <family val="2"/>
        <scheme val="minor"/>
      </rPr>
      <t xml:space="preserve"> automatically </t>
    </r>
    <r>
      <rPr>
        <sz val="11"/>
        <color theme="1"/>
        <rFont val="Calibri"/>
        <family val="2"/>
        <scheme val="minor"/>
      </rPr>
      <t xml:space="preserve">reflect the assessment values entered by the assessor in the “Foundational” and “Contextual Criteria” sheets, you do not need to amend the scorecard sheet manually.
</t>
    </r>
    <r>
      <rPr>
        <b/>
        <sz val="11"/>
        <color theme="1"/>
        <rFont val="Calibri"/>
        <family val="2"/>
        <scheme val="minor"/>
      </rPr>
      <t>• Overall Report:</t>
    </r>
    <r>
      <rPr>
        <sz val="11"/>
        <color theme="1"/>
        <rFont val="Calibri"/>
        <family val="2"/>
        <scheme val="minor"/>
      </rPr>
      <t xml:space="preserve"> the overall report sheet sheet is programmed to </t>
    </r>
    <r>
      <rPr>
        <sz val="11"/>
        <color rgb="FFFF0000"/>
        <rFont val="Calibri"/>
        <family val="2"/>
        <scheme val="minor"/>
      </rPr>
      <t>automatically</t>
    </r>
    <r>
      <rPr>
        <sz val="11"/>
        <color theme="1"/>
        <rFont val="Calibri"/>
        <family val="2"/>
        <scheme val="minor"/>
      </rPr>
      <t xml:space="preserve"> reflect the assessment values entered by the assessor in the “Foundational” and “Contextual Criteria” sheets, you do not need to amend the scorecard sheet manually.
</t>
    </r>
    <r>
      <rPr>
        <b/>
        <sz val="11"/>
        <color theme="1"/>
        <rFont val="Calibri"/>
        <family val="2"/>
        <scheme val="minor"/>
      </rPr>
      <t>• Scope:</t>
    </r>
    <r>
      <rPr>
        <sz val="11"/>
        <color theme="1"/>
        <rFont val="Calibri"/>
        <family val="2"/>
        <scheme val="minor"/>
      </rPr>
      <t xml:space="preserve"> this assessment instrument focuses on patient-facing eHealth tools, including self-management tools and remote eHealth solutions, rather than tools used exclusively by care providers (e.g., video conferencing software used to meet with other providers or the use of electronic health record software) or health data analytics systems used at the population level.</t>
    </r>
  </si>
  <si>
    <r>
      <rPr>
        <sz val="11"/>
        <rFont val="Calibri"/>
        <family val="2"/>
        <scheme val="minor"/>
      </rPr>
      <t xml:space="preserve">Please enter the details of the tool that you want to assess in the fields below.
</t>
    </r>
    <r>
      <rPr>
        <sz val="11"/>
        <color rgb="FFFF0000"/>
        <rFont val="Calibri"/>
        <family val="2"/>
        <scheme val="minor"/>
      </rPr>
      <t xml:space="preserve">Make sure to define the risk tier to ensure that the relevant assessment criteria will be reflected accordingly (the following sheets </t>
    </r>
    <r>
      <rPr>
        <u/>
        <sz val="11"/>
        <color rgb="FFFF0000"/>
        <rFont val="Calibri"/>
        <family val="2"/>
        <scheme val="minor"/>
      </rPr>
      <t>will only activate</t>
    </r>
    <r>
      <rPr>
        <sz val="11"/>
        <color rgb="FFFF0000"/>
        <rFont val="Calibri"/>
        <family val="2"/>
        <scheme val="minor"/>
      </rPr>
      <t xml:space="preserve"> when you choose the risk tier from the drop down menu below).</t>
    </r>
    <r>
      <rPr>
        <sz val="11"/>
        <color theme="10"/>
        <rFont val="Calibri"/>
        <family val="2"/>
        <scheme val="minor"/>
      </rPr>
      <t xml:space="preserve"> </t>
    </r>
    <r>
      <rPr>
        <sz val="11"/>
        <rFont val="Calibri"/>
        <family val="2"/>
        <scheme val="minor"/>
      </rPr>
      <t>Some examples of each tier are included below, and more details about the NICE risk classification followed here can be found in this link</t>
    </r>
    <r>
      <rPr>
        <u/>
        <sz val="11"/>
        <color theme="10"/>
        <rFont val="Calibri"/>
        <family val="2"/>
        <scheme val="minor"/>
      </rPr>
      <t xml:space="preserve"> https://www.nice.org.uk/corporate/ecd7 </t>
    </r>
  </si>
  <si>
    <t>Foundational Criteria</t>
  </si>
  <si>
    <r>
      <t xml:space="preserve">The following foundational criteria focus on evaluating the eHealth tool itself and are grouped into nine clusters: technical aspects, clinical utility and safety,
usability and human centricity, functionality, content, data management, endorsement, maintenance, and developer. 
</t>
    </r>
    <r>
      <rPr>
        <b/>
        <sz val="11"/>
        <color theme="1"/>
        <rFont val="Calibri"/>
        <family val="2"/>
        <scheme val="minor"/>
      </rPr>
      <t>• These are all must-have</t>
    </r>
    <r>
      <rPr>
        <sz val="11"/>
        <color theme="1"/>
        <rFont val="Calibri"/>
        <family val="2"/>
        <scheme val="minor"/>
      </rPr>
      <t xml:space="preserve"> criteria (met expert consensus)
</t>
    </r>
    <r>
      <rPr>
        <b/>
        <sz val="11"/>
        <color theme="1"/>
        <rFont val="Calibri"/>
        <family val="2"/>
        <scheme val="minor"/>
      </rPr>
      <t>• The assessment outcome for this part typically does not change when context changes:</t>
    </r>
    <r>
      <rPr>
        <sz val="11"/>
        <color theme="1"/>
        <rFont val="Calibri"/>
        <family val="2"/>
        <scheme val="minor"/>
      </rPr>
      <t xml:space="preserve"> focuses on assessing the tool itself
• This is the </t>
    </r>
    <r>
      <rPr>
        <b/>
        <sz val="11"/>
        <color theme="1"/>
        <rFont val="Calibri"/>
        <family val="2"/>
        <scheme val="minor"/>
      </rPr>
      <t>absolute minimum</t>
    </r>
    <r>
      <rPr>
        <sz val="11"/>
        <color theme="1"/>
        <rFont val="Calibri"/>
        <family val="2"/>
        <scheme val="minor"/>
      </rPr>
      <t>, if not met according to the assessor’s requirements, the tool may no longer be considered and next levels of assessment dropped</t>
    </r>
  </si>
  <si>
    <t>Contextual Criteria</t>
  </si>
  <si>
    <r>
      <t xml:space="preserve">The following contextual criteria focus on evaluating the factors that vary depending on the context the tool is being evaluated for and are grouped into seven clusters:
data-protection compliance, safety regulatory compliance, interoperability and data integration, cultural requirements, affordability, cost-benefit, and implementability.
</t>
    </r>
    <r>
      <rPr>
        <b/>
        <sz val="11"/>
        <color theme="1"/>
        <rFont val="Calibri"/>
        <family val="2"/>
        <scheme val="minor"/>
      </rPr>
      <t>• These are all must-have</t>
    </r>
    <r>
      <rPr>
        <sz val="11"/>
        <color theme="1"/>
        <rFont val="Calibri"/>
        <family val="2"/>
        <scheme val="minor"/>
      </rPr>
      <t xml:space="preserve"> criteria (met expert consensus)
</t>
    </r>
    <r>
      <rPr>
        <b/>
        <sz val="11"/>
        <color theme="1"/>
        <rFont val="Calibri"/>
        <family val="2"/>
        <scheme val="minor"/>
      </rPr>
      <t xml:space="preserve">• The assessment outcome of contextual criteria may change with context: </t>
    </r>
    <r>
      <rPr>
        <sz val="11"/>
        <color theme="1"/>
        <rFont val="Calibri"/>
        <family val="2"/>
        <scheme val="minor"/>
      </rPr>
      <t>focuses on assessing the tool’s fit into a specific healthcare context, and will likely have to be
repeated for each new context that the tool is considered to be used in</t>
    </r>
  </si>
  <si>
    <t>Nice-to-have checklist </t>
  </si>
  <si>
    <r>
      <rPr>
        <b/>
        <sz val="11"/>
        <color theme="1"/>
        <rFont val="Calibri"/>
        <family val="2"/>
        <scheme val="minor"/>
      </rPr>
      <t>• These are only nice-to-have criteria</t>
    </r>
    <r>
      <rPr>
        <sz val="11"/>
        <color theme="1"/>
        <rFont val="Calibri"/>
        <family val="2"/>
        <scheme val="minor"/>
      </rPr>
      <t xml:space="preserve"> (did not meet expert consensus but still deemed relevant)
• Could still be the decisive factor if two tools being compared are on par for the must-have criteria (foundational and contextual)
• The criteria in this sheet do not count into the scorecard values as they are only nice to have, but the assessor may add specific comments
on the different criteria clusters in this sheet that will still reflect in the overall report</t>
    </r>
  </si>
  <si>
    <t>Nice to have checklist</t>
  </si>
  <si>
    <r>
      <t xml:space="preserve">The overall report will </t>
    </r>
    <r>
      <rPr>
        <b/>
        <u/>
        <sz val="18"/>
        <color theme="3"/>
        <rFont val="Calibri (Body)"/>
      </rPr>
      <t>automatically</t>
    </r>
    <r>
      <rPr>
        <b/>
        <sz val="18"/>
        <color theme="3"/>
        <rFont val="Calibri"/>
        <family val="2"/>
        <scheme val="minor"/>
      </rPr>
      <t xml:space="preserve"> reflect the assessment texts entered in the sheets "Foundational criteria - entry" 
and "Contextual criteria - entry" to give an overall view of the tool's assessment description</t>
    </r>
  </si>
  <si>
    <t xml:space="preserve">Short form          </t>
  </si>
  <si>
    <r>
      <rPr>
        <sz val="11"/>
        <rFont val="Calibri"/>
        <family val="2"/>
        <scheme val="minor"/>
      </rPr>
      <t>The methodology behind this instrument has been published in Nature Digital Medicine and can be accessed here:</t>
    </r>
    <r>
      <rPr>
        <u/>
        <sz val="11"/>
        <color theme="10"/>
        <rFont val="Calibri"/>
        <family val="2"/>
        <scheme val="minor"/>
      </rPr>
      <t xml:space="preserve"> https://www.nature.com/articles/s41746-023-00982-w </t>
    </r>
  </si>
  <si>
    <t xml:space="preserve">This innovation project is sponsored by Innosuisse (the Swiss innovation agency), with the University of Applied Sciences and Arts Northwestern Switzerland FHNW as the research partner and Roche and KPT Insurance as the practice partners.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</si>
</sst>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40" x14ac:knownFonts="1">
    <font>
      <sz val="11"/>
      <color theme="1"/>
      <name val="Calibri"/>
      <family val="2"/>
      <scheme val="minor"/>
    </font>
    <font>
      <sz val="11"/>
      <color rgb="FF333333"/>
      <name val="Arial"/>
      <family val="2"/>
    </font>
    <font>
      <b/>
      <sz val="11"/>
      <color rgb="FF333333"/>
      <name val="Arial"/>
      <family val="2"/>
    </font>
    <font>
      <sz val="12"/>
      <color rgb="FF9C0006"/>
      <name val="Calibri"/>
      <family val="2"/>
      <scheme val="minor"/>
    </font>
    <font>
      <b/>
      <sz val="12"/>
      <color theme="0"/>
      <name val="Calibri"/>
      <family val="2"/>
      <scheme val="minor"/>
    </font>
    <font>
      <sz val="12"/>
      <color rgb="FF006100"/>
      <name val="Calibri"/>
      <family val="2"/>
      <scheme val="minor"/>
    </font>
    <font>
      <sz val="11"/>
      <name val="Arial"/>
      <family val="2"/>
    </font>
    <font>
      <sz val="11"/>
      <name val="Calibri"/>
      <family val="2"/>
      <scheme val="minor"/>
    </font>
    <font>
      <sz val="11"/>
      <color theme="1"/>
      <name val="Arial"/>
      <family val="2"/>
    </font>
    <font>
      <sz val="14"/>
      <color theme="1"/>
      <name val="Calibri"/>
      <family val="2"/>
      <scheme val="minor"/>
    </font>
    <font>
      <b/>
      <sz val="15"/>
      <color theme="3"/>
      <name val="Calibri"/>
      <family val="2"/>
      <scheme val="minor"/>
    </font>
    <font>
      <b/>
      <sz val="12"/>
      <color theme="1"/>
      <name val="Calibri"/>
      <family val="2"/>
      <scheme val="minor"/>
    </font>
    <font>
      <i/>
      <sz val="11"/>
      <color theme="0" tint="-0.34998626667073579"/>
      <name val="Arial"/>
      <family val="2"/>
    </font>
    <font>
      <b/>
      <sz val="18"/>
      <color theme="3"/>
      <name val="Calibri"/>
      <family val="2"/>
      <scheme val="minor"/>
    </font>
    <font>
      <b/>
      <u/>
      <sz val="18"/>
      <color theme="3"/>
      <name val="Calibri (Body)"/>
    </font>
    <font>
      <sz val="11"/>
      <color theme="0"/>
      <name val="Calibri"/>
      <family val="2"/>
      <scheme val="minor"/>
    </font>
    <font>
      <b/>
      <sz val="18"/>
      <color theme="1"/>
      <name val="Calibri"/>
      <family val="2"/>
      <scheme val="minor"/>
    </font>
    <font>
      <b/>
      <sz val="14"/>
      <color theme="1"/>
      <name val="Calibri"/>
      <family val="2"/>
      <scheme val="minor"/>
    </font>
    <font>
      <i/>
      <sz val="11"/>
      <color theme="0" tint="-0.499984740745262"/>
      <name val="Calibri"/>
      <family val="2"/>
      <scheme val="minor"/>
    </font>
    <font>
      <sz val="10.5"/>
      <color theme="1"/>
      <name val="Calibri"/>
      <family val="2"/>
      <scheme val="minor"/>
    </font>
    <font>
      <b/>
      <sz val="10.5"/>
      <color theme="8" tint="-0.249977111117893"/>
      <name val="Calibri (Body)"/>
    </font>
    <font>
      <b/>
      <sz val="10.5"/>
      <color theme="1"/>
      <name val="Calibri"/>
      <family val="2"/>
      <scheme val="minor"/>
    </font>
    <font>
      <i/>
      <sz val="11"/>
      <color theme="1" tint="0.499984740745262"/>
      <name val="Calibri"/>
      <family val="2"/>
      <scheme val="minor"/>
    </font>
    <font>
      <b/>
      <i/>
      <sz val="11"/>
      <color theme="1" tint="0.499984740745262"/>
      <name val="Calibri"/>
      <family val="2"/>
      <scheme val="minor"/>
    </font>
    <font>
      <i/>
      <sz val="14"/>
      <color theme="1" tint="0.499984740745262"/>
      <name val="Calibri (Body)"/>
    </font>
    <font>
      <sz val="11"/>
      <color rgb="FFFF0000"/>
      <name val="Calibri"/>
      <family val="2"/>
      <scheme val="minor"/>
    </font>
    <font>
      <b/>
      <sz val="12"/>
      <name val="Calibri"/>
      <family val="2"/>
      <scheme val="minor"/>
    </font>
    <font>
      <i/>
      <sz val="14"/>
      <color theme="1"/>
      <name val="Calibri"/>
      <family val="2"/>
      <scheme val="minor"/>
    </font>
    <font>
      <b/>
      <sz val="11"/>
      <color theme="1"/>
      <name val="Calibri"/>
      <family val="2"/>
      <scheme val="minor"/>
    </font>
    <font>
      <sz val="8"/>
      <name val="Calibri"/>
      <family val="2"/>
      <scheme val="minor"/>
    </font>
    <font>
      <b/>
      <sz val="16"/>
      <name val="Calibri"/>
      <family val="2"/>
      <scheme val="minor"/>
    </font>
    <font>
      <u/>
      <sz val="11"/>
      <color theme="10"/>
      <name val="Calibri"/>
      <family val="2"/>
      <scheme val="minor"/>
    </font>
    <font>
      <b/>
      <u/>
      <sz val="15"/>
      <color theme="3"/>
      <name val="Calibri"/>
      <family val="2"/>
      <scheme val="minor"/>
    </font>
    <font>
      <i/>
      <sz val="12"/>
      <color theme="0" tint="-0.499984740745262"/>
      <name val="Calibri"/>
      <family val="2"/>
      <scheme val="minor"/>
    </font>
    <font>
      <sz val="11"/>
      <color theme="10"/>
      <name val="Calibri"/>
      <family val="2"/>
      <scheme val="minor"/>
    </font>
    <font>
      <u/>
      <sz val="11"/>
      <color theme="1"/>
      <name val="Calibri"/>
      <family val="2"/>
      <scheme val="minor"/>
    </font>
    <font>
      <b/>
      <sz val="12"/>
      <color rgb="FF000000"/>
      <name val="Calibri"/>
      <family val="2"/>
      <scheme val="minor"/>
    </font>
    <font>
      <u/>
      <sz val="11"/>
      <color rgb="FFFF0000"/>
      <name val="Calibri"/>
      <family val="2"/>
      <scheme val="minor"/>
    </font>
    <font>
      <b/>
      <sz val="12"/>
      <color theme="1"/>
      <name val="Arial"/>
      <family val="2"/>
    </font>
    <font>
      <i/>
      <sz val="11"/>
      <color theme="1"/>
      <name val="Calibri"/>
      <family val="2"/>
      <scheme val="minor"/>
    </font>
  </fonts>
  <fills count="13">
    <fill>
      <patternFill patternType="none"/>
    </fill>
    <fill>
      <patternFill patternType="gray125"/>
    </fill>
    <fill>
      <patternFill patternType="solid">
        <fgColor rgb="FFEAEAE8"/>
        <bgColor rgb="FFEAEAE8"/>
      </patternFill>
    </fill>
    <fill>
      <patternFill patternType="solid">
        <fgColor rgb="FFFFC7CE"/>
      </patternFill>
    </fill>
    <fill>
      <patternFill patternType="solid">
        <fgColor rgb="FFA5A5A5"/>
      </patternFill>
    </fill>
    <fill>
      <patternFill patternType="solid">
        <fgColor rgb="FFC6EFCE"/>
      </patternFill>
    </fill>
    <fill>
      <patternFill patternType="solid">
        <fgColor theme="0" tint="-0.14999847407452621"/>
        <bgColor indexed="64"/>
      </patternFill>
    </fill>
    <fill>
      <patternFill patternType="solid">
        <fgColor theme="4" tint="0.79998168889431442"/>
        <bgColor indexed="64"/>
      </patternFill>
    </fill>
    <fill>
      <patternFill patternType="solid">
        <fgColor rgb="FFE7E7E7"/>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7"/>
        <bgColor indexed="64"/>
      </patternFill>
    </fill>
  </fills>
  <borders count="6">
    <border>
      <left/>
      <right/>
      <top/>
      <bottom/>
      <diagonal/>
    </border>
    <border>
      <left style="thin">
        <color rgb="FFA6A6A6"/>
      </left>
      <right style="thin">
        <color rgb="FFA6A6A6"/>
      </right>
      <top style="thin">
        <color rgb="FFA6A6A6"/>
      </top>
      <bottom style="thin">
        <color rgb="FFA6A6A6"/>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double">
        <color rgb="FF3F3F3F"/>
      </left>
      <right/>
      <top/>
      <bottom/>
      <diagonal/>
    </border>
    <border>
      <left/>
      <right/>
      <top style="thick">
        <color theme="4"/>
      </top>
      <bottom/>
      <diagonal/>
    </border>
  </borders>
  <cellStyleXfs count="6">
    <xf numFmtId="0" fontId="0" fillId="0" borderId="0"/>
    <xf numFmtId="0" fontId="3" fillId="3" borderId="0" applyNumberFormat="0" applyBorder="0" applyAlignment="0" applyProtection="0"/>
    <xf numFmtId="0" fontId="4" fillId="4" borderId="2" applyNumberFormat="0" applyAlignment="0" applyProtection="0"/>
    <xf numFmtId="0" fontId="5" fillId="5" borderId="0" applyNumberFormat="0" applyBorder="0" applyAlignment="0" applyProtection="0"/>
    <xf numFmtId="0" fontId="10" fillId="0" borderId="3" applyNumberFormat="0" applyFill="0" applyAlignment="0" applyProtection="0"/>
    <xf numFmtId="0" fontId="31" fillId="0" borderId="0" applyNumberFormat="0" applyFill="0" applyBorder="0" applyAlignment="0" applyProtection="0"/>
  </cellStyleXfs>
  <cellXfs count="92">
    <xf numFmtId="0" fontId="0" fillId="0" borderId="0" xfId="0"/>
    <xf numFmtId="0" fontId="0" fillId="0" borderId="0" xfId="0" applyAlignment="1">
      <alignment wrapText="1"/>
    </xf>
    <xf numFmtId="0" fontId="1" fillId="2" borderId="0" xfId="0" applyFont="1" applyFill="1" applyAlignment="1">
      <alignment horizontal="center" vertical="center"/>
    </xf>
    <xf numFmtId="0" fontId="0" fillId="0" borderId="0" xfId="0" applyAlignment="1">
      <alignment horizontal="center" vertical="center"/>
    </xf>
    <xf numFmtId="10" fontId="0" fillId="0" borderId="0" xfId="0" applyNumberFormat="1" applyAlignment="1">
      <alignment horizontal="center" vertical="center"/>
    </xf>
    <xf numFmtId="0" fontId="0" fillId="0" borderId="0" xfId="0" applyAlignment="1">
      <alignment vertical="center" wrapText="1"/>
    </xf>
    <xf numFmtId="0" fontId="1" fillId="0" borderId="1" xfId="0" applyFont="1" applyBorder="1" applyAlignment="1">
      <alignment vertical="center" wrapText="1"/>
    </xf>
    <xf numFmtId="0" fontId="4" fillId="4" borderId="2" xfId="2" applyAlignment="1">
      <alignment vertical="center" wrapText="1"/>
    </xf>
    <xf numFmtId="0" fontId="1" fillId="2" borderId="0" xfId="0" applyFont="1" applyFill="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lignment horizontal="center" vertical="center" textRotation="90" wrapText="1"/>
    </xf>
    <xf numFmtId="0" fontId="0" fillId="0" borderId="0" xfId="0" applyAlignment="1">
      <alignment horizontal="center" vertical="center" wrapText="1"/>
    </xf>
    <xf numFmtId="0" fontId="6" fillId="0" borderId="0" xfId="0" applyFont="1" applyAlignment="1">
      <alignment vertical="center" wrapText="1"/>
    </xf>
    <xf numFmtId="0" fontId="8" fillId="0" borderId="0" xfId="0" applyFont="1" applyAlignment="1">
      <alignment vertical="center" wrapText="1"/>
    </xf>
    <xf numFmtId="0" fontId="9" fillId="0" borderId="0" xfId="0" applyFont="1"/>
    <xf numFmtId="0" fontId="9" fillId="0" borderId="0" xfId="0" applyFont="1" applyAlignment="1">
      <alignment wrapText="1"/>
    </xf>
    <xf numFmtId="0" fontId="9" fillId="0" borderId="0" xfId="0" applyFont="1" applyAlignment="1">
      <alignment vertical="center" wrapText="1"/>
    </xf>
    <xf numFmtId="0" fontId="7" fillId="0" borderId="0" xfId="0" applyFont="1"/>
    <xf numFmtId="0" fontId="0" fillId="0" borderId="0" xfId="0" applyAlignment="1">
      <alignment horizontal="center"/>
    </xf>
    <xf numFmtId="0" fontId="9" fillId="0" borderId="0" xfId="0" applyFont="1" applyAlignment="1">
      <alignment horizontal="center" vertical="center" wrapText="1"/>
    </xf>
    <xf numFmtId="0" fontId="9" fillId="0" borderId="0" xfId="0" applyFont="1" applyAlignment="1">
      <alignment horizontal="center" wrapText="1"/>
    </xf>
    <xf numFmtId="0" fontId="15" fillId="0" borderId="0" xfId="0" applyFont="1" applyAlignment="1">
      <alignment horizontal="center" wrapText="1"/>
    </xf>
    <xf numFmtId="0" fontId="15" fillId="0" borderId="0" xfId="0" applyFont="1" applyAlignment="1">
      <alignment wrapText="1"/>
    </xf>
    <xf numFmtId="0" fontId="16" fillId="6" borderId="0" xfId="3" applyFont="1" applyFill="1" applyAlignment="1">
      <alignment horizontal="left"/>
    </xf>
    <xf numFmtId="0" fontId="17" fillId="6" borderId="0" xfId="3" applyFont="1" applyFill="1" applyAlignment="1">
      <alignment horizontal="left"/>
    </xf>
    <xf numFmtId="0" fontId="17" fillId="6" borderId="0" xfId="3" applyFont="1" applyFill="1" applyAlignment="1">
      <alignment horizontal="center" wrapText="1"/>
    </xf>
    <xf numFmtId="0" fontId="11" fillId="8" borderId="0" xfId="0" applyFont="1" applyFill="1"/>
    <xf numFmtId="0" fontId="19" fillId="8" borderId="0" xfId="0" applyFont="1" applyFill="1" applyAlignment="1">
      <alignment horizontal="left" vertical="center" wrapText="1"/>
    </xf>
    <xf numFmtId="0" fontId="25" fillId="0" borderId="0" xfId="0" applyFont="1"/>
    <xf numFmtId="0" fontId="6" fillId="2" borderId="0" xfId="0" applyFont="1" applyFill="1" applyAlignment="1">
      <alignment horizontal="center" vertical="center"/>
    </xf>
    <xf numFmtId="164" fontId="26" fillId="4" borderId="2" xfId="2" applyNumberFormat="1" applyFont="1" applyAlignment="1">
      <alignment horizontal="center" vertical="center" wrapText="1"/>
    </xf>
    <xf numFmtId="164" fontId="26" fillId="4" borderId="2" xfId="2"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164" fontId="9" fillId="0" borderId="0" xfId="0" applyNumberFormat="1" applyFont="1" applyAlignment="1">
      <alignment horizontal="center" vertical="center" wrapText="1"/>
    </xf>
    <xf numFmtId="0" fontId="17" fillId="6" borderId="0" xfId="3" applyFont="1" applyFill="1" applyAlignment="1">
      <alignment horizontal="center" vertical="center" wrapText="1"/>
    </xf>
    <xf numFmtId="0" fontId="0" fillId="0" borderId="0" xfId="0" applyAlignment="1">
      <alignment vertical="center"/>
    </xf>
    <xf numFmtId="0" fontId="17" fillId="6" borderId="0" xfId="3" applyFont="1" applyFill="1" applyAlignment="1">
      <alignment horizontal="left" vertical="center"/>
    </xf>
    <xf numFmtId="0" fontId="16" fillId="6" borderId="0" xfId="3" applyFont="1" applyFill="1" applyAlignment="1">
      <alignment horizontal="left" vertical="center"/>
    </xf>
    <xf numFmtId="0" fontId="17" fillId="6" borderId="0" xfId="3" applyFont="1" applyFill="1" applyAlignment="1">
      <alignment horizontal="left" vertical="center" wrapText="1"/>
    </xf>
    <xf numFmtId="0" fontId="28" fillId="0" borderId="0" xfId="0" applyFont="1"/>
    <xf numFmtId="0" fontId="0" fillId="11" borderId="0" xfId="0" applyFill="1" applyAlignment="1">
      <alignment wrapText="1"/>
    </xf>
    <xf numFmtId="0" fontId="0" fillId="10" borderId="0" xfId="0" applyFill="1" applyAlignment="1">
      <alignment wrapText="1"/>
    </xf>
    <xf numFmtId="164" fontId="0" fillId="0" borderId="0" xfId="0" applyNumberFormat="1"/>
    <xf numFmtId="164" fontId="0" fillId="0" borderId="0" xfId="0" applyNumberFormat="1" applyAlignment="1">
      <alignment vertical="center"/>
    </xf>
    <xf numFmtId="0" fontId="17" fillId="6" borderId="0" xfId="3" applyNumberFormat="1" applyFont="1" applyFill="1" applyAlignment="1">
      <alignment horizontal="center" vertical="center" wrapText="1"/>
    </xf>
    <xf numFmtId="0" fontId="9" fillId="0" borderId="0" xfId="0" applyFont="1" applyAlignment="1">
      <alignment vertical="top" wrapText="1"/>
    </xf>
    <xf numFmtId="0" fontId="0" fillId="0" borderId="0" xfId="0" applyAlignment="1">
      <alignment vertical="top" wrapText="1"/>
    </xf>
    <xf numFmtId="0" fontId="1" fillId="0" borderId="1" xfId="0" applyFont="1" applyBorder="1" applyAlignment="1">
      <alignment horizontal="left" vertical="top" wrapText="1"/>
    </xf>
    <xf numFmtId="0" fontId="4" fillId="4" borderId="2" xfId="2" applyAlignment="1">
      <alignment horizontal="left" vertical="top" wrapText="1"/>
    </xf>
    <xf numFmtId="0" fontId="8" fillId="0" borderId="0" xfId="0" applyFont="1" applyAlignment="1">
      <alignment horizontal="left" vertical="top" wrapText="1"/>
    </xf>
    <xf numFmtId="0" fontId="6" fillId="0" borderId="0" xfId="0" applyFont="1" applyAlignment="1">
      <alignment horizontal="left" vertical="top" wrapText="1"/>
    </xf>
    <xf numFmtId="0" fontId="30" fillId="0" borderId="0" xfId="0" applyFont="1" applyAlignment="1">
      <alignment horizontal="center" vertical="center" textRotation="180" wrapText="1"/>
    </xf>
    <xf numFmtId="0" fontId="0" fillId="12" borderId="0" xfId="0" applyFill="1"/>
    <xf numFmtId="164" fontId="0" fillId="0" borderId="0" xfId="0" applyNumberFormat="1" applyAlignment="1">
      <alignment horizontal="right"/>
    </xf>
    <xf numFmtId="164" fontId="6" fillId="0" borderId="0" xfId="0" applyNumberFormat="1" applyFont="1" applyAlignment="1" applyProtection="1">
      <alignment horizontal="center" vertical="center"/>
      <protection locked="0"/>
    </xf>
    <xf numFmtId="164" fontId="6" fillId="0" borderId="0" xfId="1" applyNumberFormat="1" applyFont="1" applyFill="1" applyAlignment="1" applyProtection="1">
      <alignment horizontal="center" vertical="center"/>
      <protection locked="0"/>
    </xf>
    <xf numFmtId="164" fontId="6" fillId="0" borderId="0" xfId="0" applyNumberFormat="1" applyFont="1" applyAlignment="1" applyProtection="1">
      <alignment horizontal="center" vertical="center" wrapText="1"/>
      <protection locked="0"/>
    </xf>
    <xf numFmtId="0" fontId="31" fillId="0" borderId="0" xfId="5" applyAlignment="1">
      <alignment horizontal="center"/>
    </xf>
    <xf numFmtId="164" fontId="26" fillId="4" borderId="2" xfId="2" applyNumberFormat="1" applyFont="1" applyAlignment="1" applyProtection="1">
      <alignment horizontal="center" vertical="center" wrapText="1"/>
    </xf>
    <xf numFmtId="0" fontId="31" fillId="0" borderId="0" xfId="5" applyAlignment="1">
      <alignment horizontal="left" vertical="center" wrapText="1" readingOrder="1"/>
    </xf>
    <xf numFmtId="0" fontId="28" fillId="0" borderId="0" xfId="0" applyFont="1" applyAlignment="1">
      <alignment wrapText="1"/>
    </xf>
    <xf numFmtId="0" fontId="36" fillId="0" borderId="0" xfId="0" applyFont="1" applyAlignment="1">
      <alignment horizontal="left" vertical="center" readingOrder="1"/>
    </xf>
    <xf numFmtId="0" fontId="11" fillId="0" borderId="0" xfId="0" applyFont="1" applyAlignment="1">
      <alignment vertical="center" wrapText="1"/>
    </xf>
    <xf numFmtId="0" fontId="26" fillId="0" borderId="0" xfId="0" applyFont="1" applyAlignment="1">
      <alignment horizontal="center" vertical="center" wrapText="1"/>
    </xf>
    <xf numFmtId="0" fontId="38" fillId="0" borderId="0" xfId="0" applyFont="1" applyAlignment="1">
      <alignment vertical="center" wrapText="1"/>
    </xf>
    <xf numFmtId="0" fontId="11" fillId="0" borderId="0" xfId="0" applyFont="1" applyAlignment="1">
      <alignment wrapText="1"/>
    </xf>
    <xf numFmtId="0" fontId="11" fillId="0" borderId="0" xfId="0" applyFont="1" applyAlignment="1">
      <alignment horizontal="center" vertical="center"/>
    </xf>
    <xf numFmtId="0" fontId="11" fillId="0" borderId="0" xfId="0" applyFont="1"/>
    <xf numFmtId="0" fontId="8" fillId="0" borderId="0" xfId="0" applyFont="1" applyAlignment="1">
      <alignment wrapText="1"/>
    </xf>
    <xf numFmtId="0" fontId="8" fillId="0" borderId="0" xfId="0" applyFont="1" applyAlignment="1">
      <alignment vertical="top" wrapText="1"/>
    </xf>
    <xf numFmtId="0" fontId="6" fillId="0" borderId="0" xfId="0" applyFont="1" applyAlignment="1">
      <alignment vertical="top" wrapText="1"/>
    </xf>
    <xf numFmtId="0" fontId="12" fillId="0" borderId="0" xfId="0" applyFont="1" applyAlignment="1" applyProtection="1">
      <alignment horizontal="left" vertical="top"/>
      <protection locked="0"/>
    </xf>
    <xf numFmtId="0" fontId="13" fillId="7" borderId="0" xfId="4" applyFont="1" applyFill="1" applyBorder="1" applyAlignment="1">
      <alignment vertical="center" wrapText="1"/>
    </xf>
    <xf numFmtId="0" fontId="1" fillId="2" borderId="0" xfId="0" applyFont="1" applyFill="1" applyAlignment="1">
      <alignment horizontal="right" vertical="center"/>
    </xf>
    <xf numFmtId="0" fontId="39" fillId="0" borderId="0" xfId="0" applyFont="1" applyAlignment="1">
      <alignment wrapText="1"/>
    </xf>
    <xf numFmtId="0" fontId="22" fillId="0" borderId="0" xfId="0" applyFont="1" applyAlignment="1">
      <alignment horizontal="left" vertical="center" wrapText="1"/>
    </xf>
    <xf numFmtId="0" fontId="18" fillId="0" borderId="0" xfId="0" applyFont="1" applyAlignment="1" applyProtection="1">
      <alignment horizontal="left" vertical="center"/>
      <protection locked="0"/>
    </xf>
    <xf numFmtId="0" fontId="19" fillId="9" borderId="0" xfId="0" applyFont="1" applyFill="1" applyAlignment="1">
      <alignment horizontal="center" wrapText="1"/>
    </xf>
    <xf numFmtId="0" fontId="31" fillId="7" borderId="3" xfId="5" applyFill="1" applyBorder="1" applyAlignment="1">
      <alignment horizontal="center" vertical="center" wrapText="1"/>
    </xf>
    <xf numFmtId="0" fontId="31" fillId="7" borderId="3" xfId="5" applyFill="1" applyBorder="1" applyAlignment="1">
      <alignment horizontal="center" vertical="center"/>
    </xf>
    <xf numFmtId="0" fontId="18" fillId="0" borderId="5"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31" fillId="7" borderId="5" xfId="5" applyFill="1" applyBorder="1" applyAlignment="1">
      <alignment horizontal="left" vertical="top" wrapText="1"/>
    </xf>
    <xf numFmtId="0" fontId="0" fillId="0" borderId="0" xfId="0" applyAlignment="1">
      <alignment horizontal="left" vertical="top" wrapText="1"/>
    </xf>
    <xf numFmtId="0" fontId="12" fillId="0" borderId="4"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4"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3" fillId="7" borderId="3" xfId="4" applyFont="1" applyFill="1" applyAlignment="1">
      <alignment horizontal="center" vertical="center" wrapText="1"/>
    </xf>
    <xf numFmtId="0" fontId="13" fillId="7" borderId="3" xfId="4" applyFont="1" applyFill="1" applyAlignment="1">
      <alignment horizontal="center" vertical="center"/>
    </xf>
    <xf numFmtId="0" fontId="13" fillId="7" borderId="0" xfId="4" applyFont="1" applyFill="1" applyBorder="1" applyAlignment="1">
      <alignment horizontal="center" vertical="center" wrapText="1"/>
    </xf>
  </cellXfs>
  <cellStyles count="6">
    <cellStyle name="Bad" xfId="1" builtinId="27"/>
    <cellStyle name="Check Cell" xfId="2" builtinId="23"/>
    <cellStyle name="Good" xfId="3" builtinId="26"/>
    <cellStyle name="Heading 1" xfId="4" builtinId="16"/>
    <cellStyle name="Hyperlink" xfId="5" builtinId="8"/>
    <cellStyle name="Normal" xfId="0" builtinId="0"/>
  </cellStyles>
  <dxfs count="40">
    <dxf>
      <font>
        <color theme="0"/>
      </font>
      <fill>
        <patternFill>
          <bgColor theme="5"/>
        </patternFill>
      </fill>
    </dxf>
    <dxf>
      <font>
        <color theme="1" tint="0.499984740745262"/>
      </font>
      <fill>
        <patternFill>
          <bgColor theme="1" tint="0.499984740745262"/>
        </patternFill>
      </fill>
    </dxf>
    <dxf>
      <fill>
        <patternFill>
          <bgColor theme="1" tint="0.499984740745262"/>
        </patternFill>
      </fill>
    </dxf>
    <dxf>
      <font>
        <color theme="1" tint="0.499984740745262"/>
      </font>
      <fill>
        <patternFill>
          <bgColor theme="1" tint="0.499984740745262"/>
        </patternFill>
      </fill>
    </dxf>
    <dxf>
      <fill>
        <patternFill>
          <bgColor theme="1" tint="0.499984740745262"/>
        </patternFill>
      </fill>
    </dxf>
    <dxf>
      <font>
        <color theme="1" tint="0.499984740745262"/>
      </font>
      <fill>
        <patternFill>
          <bgColor theme="1" tint="0.499984740745262"/>
        </patternFill>
      </fill>
    </dxf>
    <dxf>
      <fill>
        <patternFill>
          <bgColor theme="1" tint="0.499984740745262"/>
        </patternFill>
      </fill>
    </dxf>
    <dxf>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theme="1" tint="0.499984740745262"/>
        </patternFill>
      </fill>
    </dxf>
    <dxf>
      <font>
        <color theme="1" tint="0.499984740745262"/>
      </font>
      <fill>
        <patternFill>
          <bgColor theme="1" tint="0.499984740745262"/>
        </patternFill>
      </fill>
    </dxf>
    <dxf>
      <fill>
        <patternFill>
          <bgColor theme="1" tint="0.499984740745262"/>
        </patternFill>
      </fill>
    </dxf>
    <dxf>
      <fill>
        <patternFill>
          <bgColor theme="4" tint="0.79998168889431442"/>
        </patternFill>
      </fill>
    </dxf>
    <dxf>
      <fill>
        <patternFill>
          <bgColor theme="4" tint="0.79998168889431442"/>
        </patternFill>
      </fill>
    </dxf>
    <dxf>
      <fill>
        <patternFill>
          <bgColor theme="4" tint="0.79998168889431442"/>
        </patternFill>
      </fill>
    </dxf>
    <dxf>
      <font>
        <color theme="0"/>
      </font>
    </dxf>
    <dxf>
      <font>
        <b/>
        <i val="0"/>
        <color rgb="FFFF0000"/>
      </font>
      <fill>
        <patternFill>
          <bgColor rgb="FFFFFF00"/>
        </patternFill>
      </fill>
    </dxf>
    <dxf>
      <fill>
        <patternFill>
          <bgColor theme="1" tint="0.499984740745262"/>
        </patternFill>
      </fill>
    </dxf>
    <dxf>
      <font>
        <color theme="1" tint="0.499984740745262"/>
      </font>
      <fill>
        <patternFill>
          <bgColor theme="1" tint="0.499984740745262"/>
        </patternFill>
      </fill>
    </dxf>
    <dxf>
      <fill>
        <patternFill>
          <bgColor theme="4" tint="0.79998168889431442"/>
        </patternFill>
      </fill>
    </dxf>
    <dxf>
      <fill>
        <patternFill>
          <bgColor theme="4" tint="0.79998168889431442"/>
        </patternFill>
      </fill>
    </dxf>
    <dxf>
      <fill>
        <patternFill>
          <bgColor theme="4" tint="0.79998168889431442"/>
        </patternFill>
      </fill>
    </dxf>
    <dxf>
      <font>
        <color theme="0"/>
      </font>
    </dxf>
    <dxf>
      <font>
        <b/>
        <i val="0"/>
        <color rgb="FFFF0000"/>
      </font>
      <fill>
        <patternFill>
          <bgColor rgb="FFFFFF00"/>
        </patternFill>
      </fill>
    </dxf>
    <dxf>
      <font>
        <color theme="1" tint="0.499984740745262"/>
      </font>
      <fill>
        <patternFill>
          <bgColor theme="1" tint="0.499984740745262"/>
        </patternFill>
      </fill>
    </dxf>
    <dxf>
      <fill>
        <patternFill>
          <bgColor theme="1" tint="0.499984740745262"/>
        </patternFill>
      </fill>
    </dxf>
    <dxf>
      <font>
        <b/>
        <i val="0"/>
        <color theme="4" tint="-0.499984740745262"/>
      </font>
      <fill>
        <patternFill>
          <bgColor theme="4" tint="0.59996337778862885"/>
        </patternFill>
      </fill>
    </dxf>
    <dxf>
      <font>
        <b/>
        <i val="0"/>
        <color theme="4" tint="-0.499984740745262"/>
      </font>
      <fill>
        <patternFill>
          <bgColor theme="4" tint="0.59996337778862885"/>
        </patternFill>
      </fill>
    </dxf>
    <dxf>
      <font>
        <b/>
        <i val="0"/>
        <color theme="4" tint="-0.499984740745262"/>
      </font>
      <fill>
        <patternFill>
          <bgColor theme="4" tint="0.59996337778862885"/>
        </patternFill>
      </fill>
    </dxf>
    <dxf>
      <numFmt numFmtId="164" formatCode="0.0"/>
    </dxf>
    <dxf>
      <numFmt numFmtId="164" formatCode="0.0"/>
    </dxf>
    <dxf>
      <numFmt numFmtId="164" formatCode="0.0"/>
    </dxf>
    <dxf>
      <numFmt numFmtId="164" formatCode="0.0"/>
    </dxf>
    <dxf>
      <font>
        <b val="0"/>
        <i val="0"/>
        <strike val="0"/>
        <condense val="0"/>
        <extend val="0"/>
        <outline val="0"/>
        <shadow val="0"/>
        <u val="none"/>
        <vertAlign val="baseline"/>
        <sz val="11"/>
        <color theme="1"/>
        <name val="Calibri"/>
        <family val="2"/>
        <scheme val="minor"/>
      </font>
      <fill>
        <patternFill patternType="solid">
          <fgColor indexed="64"/>
          <bgColor theme="0" tint="-0.499984740745262"/>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tint="-0.499984740745262"/>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s>
  <tableStyles count="1" defaultTableStyle="TableStyleMedium9" defaultPivotStyle="PivotStyleLight16">
    <tableStyle name="Invisible" pivot="0" table="0" count="0" xr9:uid="{7F183101-7ADF-43F1-AE11-62657E68CC0E}"/>
  </tableStyles>
  <colors>
    <mruColors>
      <color rgb="FFE8E800"/>
      <color rgb="FF93B64E"/>
      <color rgb="FFB9D08C"/>
      <color rgb="FFE7E7E7"/>
      <color rgb="FF1D34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mn-lt"/>
                <a:ea typeface="+mn-ea"/>
                <a:cs typeface="+mn-cs"/>
              </a:defRPr>
            </a:pPr>
            <a:r>
              <a:rPr lang="en-GB" b="1">
                <a:solidFill>
                  <a:sysClr val="windowText" lastClr="000000"/>
                </a:solidFill>
              </a:rPr>
              <a:t>Foundational Criteria</a:t>
            </a:r>
          </a:p>
        </c:rich>
      </c:tx>
      <c:layout>
        <c:manualLayout>
          <c:xMode val="edge"/>
          <c:yMode val="edge"/>
          <c:x val="0.39320791630187535"/>
          <c:y val="4.4110656557592179E-2"/>
        </c:manualLayout>
      </c:layout>
      <c:overlay val="0"/>
      <c:spPr>
        <a:solidFill>
          <a:schemeClr val="accent1">
            <a:lumMod val="20000"/>
            <a:lumOff val="80000"/>
          </a:schemeClr>
        </a:solid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mn-lt"/>
              <a:ea typeface="+mn-ea"/>
              <a:cs typeface="+mn-cs"/>
            </a:defRPr>
          </a:pPr>
          <a:endParaRPr lang="en-DE"/>
        </a:p>
      </c:txPr>
    </c:title>
    <c:autoTitleDeleted val="0"/>
    <c:plotArea>
      <c:layout/>
      <c:radarChart>
        <c:radarStyle val="marker"/>
        <c:varyColors val="0"/>
        <c:ser>
          <c:idx val="0"/>
          <c:order val="0"/>
          <c:spPr>
            <a:ln w="15875" cap="rnd">
              <a:solidFill>
                <a:schemeClr val="accent1"/>
              </a:solidFill>
              <a:round/>
            </a:ln>
            <a:effectLst>
              <a:outerShdw blurRad="40000" dist="20000" dir="5400000" rotWithShape="0">
                <a:srgbClr val="000000">
                  <a:alpha val="38000"/>
                </a:srgbClr>
              </a:outerShdw>
            </a:effectLst>
          </c:spPr>
          <c:marker>
            <c:symbol val="none"/>
          </c:marker>
          <c:dLbls>
            <c:delete val="1"/>
          </c:dLbls>
          <c:cat>
            <c:strRef>
              <c:f>Scorecard!$A$3:$A$11</c:f>
              <c:strCache>
                <c:ptCount val="9"/>
                <c:pt idx="0">
                  <c:v>1. Technical aspects</c:v>
                </c:pt>
                <c:pt idx="1">
                  <c:v>2. Clinical utility and safety</c:v>
                </c:pt>
                <c:pt idx="2">
                  <c:v>3. Usability and human centricity</c:v>
                </c:pt>
                <c:pt idx="3">
                  <c:v>4. Data management</c:v>
                </c:pt>
                <c:pt idx="4">
                  <c:v>5. Functionality</c:v>
                </c:pt>
                <c:pt idx="5">
                  <c:v>6. Content</c:v>
                </c:pt>
                <c:pt idx="6">
                  <c:v>7. Endorsement</c:v>
                </c:pt>
                <c:pt idx="7">
                  <c:v>8. Maintenance </c:v>
                </c:pt>
                <c:pt idx="8">
                  <c:v>9. Developer</c:v>
                </c:pt>
              </c:strCache>
            </c:strRef>
          </c:cat>
          <c:val>
            <c:numRef>
              <c:f>Scorecard!$C$3:$C$11</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1C3E-B44B-9BD8-8395744560C0}"/>
            </c:ext>
          </c:extLst>
        </c:ser>
        <c:dLbls>
          <c:showLegendKey val="0"/>
          <c:showVal val="1"/>
          <c:showCatName val="0"/>
          <c:showSerName val="0"/>
          <c:showPercent val="0"/>
          <c:showBubbleSize val="0"/>
        </c:dLbls>
        <c:axId val="752839455"/>
        <c:axId val="752841183"/>
      </c:radarChart>
      <c:catAx>
        <c:axId val="752839455"/>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400" b="1" i="0" u="none" strike="noStrike" kern="1200" baseline="0">
                <a:solidFill>
                  <a:schemeClr val="accent1"/>
                </a:solidFill>
                <a:latin typeface="+mn-lt"/>
                <a:ea typeface="+mn-ea"/>
                <a:cs typeface="+mn-cs"/>
              </a:defRPr>
            </a:pPr>
            <a:endParaRPr lang="en-DE"/>
          </a:p>
        </c:txPr>
        <c:crossAx val="752841183"/>
        <c:crosses val="autoZero"/>
        <c:auto val="1"/>
        <c:lblAlgn val="ctr"/>
        <c:lblOffset val="100"/>
        <c:noMultiLvlLbl val="0"/>
      </c:catAx>
      <c:valAx>
        <c:axId val="752841183"/>
        <c:scaling>
          <c:orientation val="minMax"/>
        </c:scaling>
        <c:delete val="0"/>
        <c:axPos val="l"/>
        <c:majorGridlines>
          <c:spPr>
            <a:ln w="9525" cap="flat" cmpd="sng" algn="ctr">
              <a:solidFill>
                <a:schemeClr val="tx1">
                  <a:lumMod val="15000"/>
                  <a:lumOff val="85000"/>
                </a:schemeClr>
              </a:solidFill>
              <a:round/>
            </a:ln>
            <a:effectLst/>
          </c:spPr>
        </c:majorGridlines>
        <c:minorGridlines>
          <c:spPr>
            <a:ln>
              <a:solidFill>
                <a:schemeClr val="tx1">
                  <a:lumMod val="5000"/>
                  <a:lumOff val="95000"/>
                </a:schemeClr>
              </a:solidFill>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DE"/>
          </a:p>
        </c:txPr>
        <c:crossAx val="7528394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mn-lt"/>
                <a:ea typeface="+mn-ea"/>
                <a:cs typeface="+mn-cs"/>
              </a:defRPr>
            </a:pPr>
            <a:r>
              <a:rPr lang="en-GB" b="1">
                <a:solidFill>
                  <a:sysClr val="windowText" lastClr="000000"/>
                </a:solidFill>
              </a:rPr>
              <a:t>Contextual Criteria</a:t>
            </a:r>
          </a:p>
        </c:rich>
      </c:tx>
      <c:layout>
        <c:manualLayout>
          <c:xMode val="edge"/>
          <c:yMode val="edge"/>
          <c:x val="0.39777171063142563"/>
          <c:y val="2.2942660473508219E-2"/>
        </c:manualLayout>
      </c:layout>
      <c:overlay val="0"/>
      <c:spPr>
        <a:solidFill>
          <a:schemeClr val="accent3">
            <a:lumMod val="20000"/>
            <a:lumOff val="80000"/>
          </a:schemeClr>
        </a:solid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mn-lt"/>
              <a:ea typeface="+mn-ea"/>
              <a:cs typeface="+mn-cs"/>
            </a:defRPr>
          </a:pPr>
          <a:endParaRPr lang="en-DE"/>
        </a:p>
      </c:txPr>
    </c:title>
    <c:autoTitleDeleted val="0"/>
    <c:plotArea>
      <c:layout/>
      <c:radarChart>
        <c:radarStyle val="marker"/>
        <c:varyColors val="0"/>
        <c:ser>
          <c:idx val="0"/>
          <c:order val="0"/>
          <c:spPr>
            <a:ln w="15875" cap="rnd">
              <a:solidFill>
                <a:srgbClr val="93B64E"/>
              </a:solidFill>
              <a:round/>
            </a:ln>
            <a:effectLst>
              <a:outerShdw blurRad="40000" dist="20000" dir="5400000" rotWithShape="0">
                <a:srgbClr val="000000">
                  <a:alpha val="38000"/>
                </a:srgbClr>
              </a:outerShdw>
            </a:effectLst>
          </c:spPr>
          <c:marker>
            <c:symbol val="none"/>
          </c:marker>
          <c:cat>
            <c:strRef>
              <c:f>Scorecard!$E$3:$E$9</c:f>
              <c:strCache>
                <c:ptCount val="7"/>
                <c:pt idx="0">
                  <c:v>10. Data-protection compliance</c:v>
                </c:pt>
                <c:pt idx="1">
                  <c:v>11. Safety regulatory compliance</c:v>
                </c:pt>
                <c:pt idx="2">
                  <c:v>12. Interoperability and data integration</c:v>
                </c:pt>
                <c:pt idx="3">
                  <c:v>13. Cultural requirements</c:v>
                </c:pt>
                <c:pt idx="4">
                  <c:v>14. Affordability</c:v>
                </c:pt>
                <c:pt idx="5">
                  <c:v>15. Cost-benefit </c:v>
                </c:pt>
                <c:pt idx="6">
                  <c:v>16. Implementatability</c:v>
                </c:pt>
              </c:strCache>
            </c:strRef>
          </c:cat>
          <c:val>
            <c:numRef>
              <c:f>Scorecard!$G$3:$G$9</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53B-C548-96ED-725856105D9A}"/>
            </c:ext>
          </c:extLst>
        </c:ser>
        <c:dLbls>
          <c:showLegendKey val="0"/>
          <c:showVal val="0"/>
          <c:showCatName val="0"/>
          <c:showSerName val="0"/>
          <c:showPercent val="0"/>
          <c:showBubbleSize val="0"/>
        </c:dLbls>
        <c:axId val="750330591"/>
        <c:axId val="728755247"/>
      </c:radarChart>
      <c:catAx>
        <c:axId val="7503305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accent3">
                    <a:lumMod val="75000"/>
                  </a:schemeClr>
                </a:solidFill>
                <a:latin typeface="+mn-lt"/>
                <a:ea typeface="+mn-ea"/>
                <a:cs typeface="+mn-cs"/>
              </a:defRPr>
            </a:pPr>
            <a:endParaRPr lang="en-DE"/>
          </a:p>
        </c:txPr>
        <c:crossAx val="728755247"/>
        <c:crosses val="autoZero"/>
        <c:auto val="1"/>
        <c:lblAlgn val="ctr"/>
        <c:lblOffset val="100"/>
        <c:noMultiLvlLbl val="0"/>
      </c:catAx>
      <c:valAx>
        <c:axId val="72875524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DE"/>
          </a:p>
        </c:txPr>
        <c:crossAx val="75033059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2819400</xdr:colOff>
      <xdr:row>0</xdr:row>
      <xdr:rowOff>0</xdr:rowOff>
    </xdr:from>
    <xdr:to>
      <xdr:col>0</xdr:col>
      <xdr:colOff>7061200</xdr:colOff>
      <xdr:row>0</xdr:row>
      <xdr:rowOff>1511300</xdr:rowOff>
    </xdr:to>
    <xdr:pic>
      <xdr:nvPicPr>
        <xdr:cNvPr id="2" name="Picture 1">
          <a:extLst>
            <a:ext uri="{FF2B5EF4-FFF2-40B4-BE49-F238E27FC236}">
              <a16:creationId xmlns:a16="http://schemas.microsoft.com/office/drawing/2014/main" id="{7374C6FC-CD8B-4E02-983D-829B900967ED}"/>
            </a:ext>
          </a:extLst>
        </xdr:cNvPr>
        <xdr:cNvPicPr>
          <a:picLocks noChangeAspect="1"/>
        </xdr:cNvPicPr>
      </xdr:nvPicPr>
      <xdr:blipFill>
        <a:blip xmlns:r="http://schemas.openxmlformats.org/officeDocument/2006/relationships" r:embed="rId1"/>
        <a:stretch>
          <a:fillRect/>
        </a:stretch>
      </xdr:blipFill>
      <xdr:spPr>
        <a:xfrm>
          <a:off x="2819400" y="0"/>
          <a:ext cx="4241800" cy="1511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2051916</xdr:colOff>
      <xdr:row>0</xdr:row>
      <xdr:rowOff>0</xdr:rowOff>
    </xdr:from>
    <xdr:to>
      <xdr:col>2</xdr:col>
      <xdr:colOff>3365066</xdr:colOff>
      <xdr:row>0</xdr:row>
      <xdr:rowOff>459179</xdr:rowOff>
    </xdr:to>
    <xdr:pic>
      <xdr:nvPicPr>
        <xdr:cNvPr id="2" name="Grafik 1" descr="Ein Bild, das Text, Schrift, Grafiken, Screenshot enthält.&#10;&#10;Automatisch generierte Beschreibung">
          <a:extLst>
            <a:ext uri="{FF2B5EF4-FFF2-40B4-BE49-F238E27FC236}">
              <a16:creationId xmlns:a16="http://schemas.microsoft.com/office/drawing/2014/main" id="{E2C4C298-F240-4B45-BB7D-75180FF8ED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40643" y="0"/>
          <a:ext cx="1313150" cy="4591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59531</xdr:rowOff>
    </xdr:from>
    <xdr:to>
      <xdr:col>0</xdr:col>
      <xdr:colOff>1313150</xdr:colOff>
      <xdr:row>2</xdr:row>
      <xdr:rowOff>522679</xdr:rowOff>
    </xdr:to>
    <xdr:pic>
      <xdr:nvPicPr>
        <xdr:cNvPr id="2" name="Grafik 1" descr="Ein Bild, das Text, Schrift, Grafiken, Screenshot enthält.&#10;&#10;Automatisch generierte Beschreibung">
          <a:extLst>
            <a:ext uri="{FF2B5EF4-FFF2-40B4-BE49-F238E27FC236}">
              <a16:creationId xmlns:a16="http://schemas.microsoft.com/office/drawing/2014/main" id="{74B0B35B-6B66-4661-8CF6-4AF894EF9C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81906"/>
          <a:ext cx="1313150" cy="4631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63500</xdr:rowOff>
    </xdr:from>
    <xdr:to>
      <xdr:col>0</xdr:col>
      <xdr:colOff>1313150</xdr:colOff>
      <xdr:row>2</xdr:row>
      <xdr:rowOff>526648</xdr:rowOff>
    </xdr:to>
    <xdr:pic>
      <xdr:nvPicPr>
        <xdr:cNvPr id="2" name="Grafik 1" descr="Ein Bild, das Text, Schrift, Grafiken, Screenshot enthält.&#10;&#10;Automatisch generierte Beschreibung">
          <a:extLst>
            <a:ext uri="{FF2B5EF4-FFF2-40B4-BE49-F238E27FC236}">
              <a16:creationId xmlns:a16="http://schemas.microsoft.com/office/drawing/2014/main" id="{DAEA1145-1C9E-4B03-B83C-913790AC14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85875"/>
          <a:ext cx="1313150" cy="4631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1313150</xdr:colOff>
      <xdr:row>2</xdr:row>
      <xdr:rowOff>463148</xdr:rowOff>
    </xdr:to>
    <xdr:pic>
      <xdr:nvPicPr>
        <xdr:cNvPr id="2" name="Grafik 1" descr="Ein Bild, das Text, Schrift, Grafiken, Screenshot enthält.&#10;&#10;Automatisch generierte Beschreibung">
          <a:extLst>
            <a:ext uri="{FF2B5EF4-FFF2-40B4-BE49-F238E27FC236}">
              <a16:creationId xmlns:a16="http://schemas.microsoft.com/office/drawing/2014/main" id="{78AC91FD-8DDA-4B49-82D0-CB52E07511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5"/>
          <a:ext cx="1313150" cy="4631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12</xdr:row>
      <xdr:rowOff>8149</xdr:rowOff>
    </xdr:from>
    <xdr:to>
      <xdr:col>4</xdr:col>
      <xdr:colOff>1228588</xdr:colOff>
      <xdr:row>34</xdr:row>
      <xdr:rowOff>176005</xdr:rowOff>
    </xdr:to>
    <xdr:graphicFrame macro="">
      <xdr:nvGraphicFramePr>
        <xdr:cNvPr id="2" name="Chart 1">
          <a:extLst>
            <a:ext uri="{FF2B5EF4-FFF2-40B4-BE49-F238E27FC236}">
              <a16:creationId xmlns:a16="http://schemas.microsoft.com/office/drawing/2014/main" id="{86676A64-2C40-B132-CAF2-682D257995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1238951</xdr:colOff>
      <xdr:row>12</xdr:row>
      <xdr:rowOff>5799</xdr:rowOff>
    </xdr:from>
    <xdr:to>
      <xdr:col>9</xdr:col>
      <xdr:colOff>755788</xdr:colOff>
      <xdr:row>35</xdr:row>
      <xdr:rowOff>0</xdr:rowOff>
    </xdr:to>
    <xdr:graphicFrame macro="">
      <xdr:nvGraphicFramePr>
        <xdr:cNvPr id="3" name="Chart 2">
          <a:extLst>
            <a:ext uri="{FF2B5EF4-FFF2-40B4-BE49-F238E27FC236}">
              <a16:creationId xmlns:a16="http://schemas.microsoft.com/office/drawing/2014/main" id="{1808F67E-7E14-A9E2-515E-DD930292A1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158750</xdr:colOff>
      <xdr:row>0</xdr:row>
      <xdr:rowOff>0</xdr:rowOff>
    </xdr:from>
    <xdr:to>
      <xdr:col>9</xdr:col>
      <xdr:colOff>709900</xdr:colOff>
      <xdr:row>0</xdr:row>
      <xdr:rowOff>463148</xdr:rowOff>
    </xdr:to>
    <xdr:pic>
      <xdr:nvPicPr>
        <xdr:cNvPr id="4" name="Grafik 3" descr="Ein Bild, das Text, Schrift, Grafiken, Screenshot enthält.&#10;&#10;Automatisch generierte Beschreibung">
          <a:extLst>
            <a:ext uri="{FF2B5EF4-FFF2-40B4-BE49-F238E27FC236}">
              <a16:creationId xmlns:a16="http://schemas.microsoft.com/office/drawing/2014/main" id="{909EF6B6-9A57-4CCC-8AC3-67A4CE5911B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84250" y="0"/>
          <a:ext cx="1313150" cy="4631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3302000</xdr:colOff>
      <xdr:row>0</xdr:row>
      <xdr:rowOff>0</xdr:rowOff>
    </xdr:from>
    <xdr:to>
      <xdr:col>4</xdr:col>
      <xdr:colOff>694025</xdr:colOff>
      <xdr:row>0</xdr:row>
      <xdr:rowOff>463148</xdr:rowOff>
    </xdr:to>
    <xdr:pic>
      <xdr:nvPicPr>
        <xdr:cNvPr id="2" name="Grafik 1" descr="Ein Bild, das Text, Schrift, Grafiken, Screenshot enthält.&#10;&#10;Automatisch generierte Beschreibung">
          <a:extLst>
            <a:ext uri="{FF2B5EF4-FFF2-40B4-BE49-F238E27FC236}">
              <a16:creationId xmlns:a16="http://schemas.microsoft.com/office/drawing/2014/main" id="{11FEE100-36B8-4D91-A4A8-1E9EA1C98D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74500" y="0"/>
          <a:ext cx="1313150" cy="46314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30E83C-B062-43DF-91BD-80AC4D083056}" name="Tabelle1" displayName="Tabelle1" ref="A1:A5" totalsRowShown="0">
  <autoFilter ref="A1:A5" xr:uid="{7F30E83C-B062-43DF-91BD-80AC4D083056}"/>
  <tableColumns count="1">
    <tableColumn id="1" xr3:uid="{16493E89-2F89-47EB-8C3C-C4AF6798F35B}" name="Risk tier"/>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D25F5D4-BF70-4FAB-8687-D6BDE13F7ACE}" name="Tabelle3" displayName="Tabelle3" ref="A7:A11" totalsRowShown="0" dataDxfId="39">
  <autoFilter ref="A7:A11" xr:uid="{ED25F5D4-BF70-4FAB-8687-D6BDE13F7ACE}"/>
  <tableColumns count="1">
    <tableColumn id="1" xr3:uid="{98C1B6A0-E50C-4922-83EB-C2E611046D70}" name="Score Criterion all" dataDxfId="3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515332B-70C2-42F9-816A-B715B983395C}" name="Tabelle4" displayName="Tabelle4" ref="A21:A23" totalsRowShown="0">
  <autoFilter ref="A21:A23" xr:uid="{6515332B-70C2-42F9-816A-B715B983395C}"/>
  <tableColumns count="1">
    <tableColumn id="1" xr3:uid="{DB07C226-5C2D-4836-8380-62DDAFA0184A}" name="not applicable"/>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A1A9F76-809E-4E7A-8435-69A8C5D7D995}" name="Tabelle5" displayName="Tabelle5" ref="C1:O65" totalsRowShown="0">
  <autoFilter ref="C1:O65" xr:uid="{AA1A9F76-809E-4E7A-8435-69A8C5D7D995}"/>
  <tableColumns count="13">
    <tableColumn id="1" xr3:uid="{70EFFD6D-05E9-4B79-9DB8-C1D52D870F49}" name="Risk tier A"/>
    <tableColumn id="2" xr3:uid="{1763C6A6-7741-42E5-B98C-2FD2F24ED928}" name="Risk tier B"/>
    <tableColumn id="3" xr3:uid="{4B56F685-90F0-4E17-8229-3DD5A4FDB3A8}" name="Risk tier C"/>
    <tableColumn id="4" xr3:uid="{045D6277-3493-4350-BCC7-E7FB51F7AE94}" name="Spalte1"/>
    <tableColumn id="5" xr3:uid="{4834FDF9-F151-4A21-970A-03D22EF4C537}" name="Subriteria" dataDxfId="37"/>
    <tableColumn id="6" xr3:uid="{9279FFF3-D093-4A38-B3CA-830CF77E9F45}" name="Met the criterion (5/5)" dataDxfId="36"/>
    <tableColumn id="7" xr3:uid="{660FFC7D-A510-45F4-87B9-0C383E2DAEB5}" name="Partially met the criterion (2.5/5)" dataDxfId="35"/>
    <tableColumn id="8" xr3:uid="{78C833E4-ABC9-4C8A-AD6B-9011EE688CC5}" name="Did not meet the criterion (0/5)" dataDxfId="34"/>
    <tableColumn id="9" xr3:uid="{44FB4B19-9D4B-4E32-B48B-BD7766654BAD}" name="Additional guidance for assessors "/>
    <tableColumn id="10" xr3:uid="{EF5C39F7-E140-453F-93A9-C0FD33F4716F}" name="Optional"/>
    <tableColumn id="11" xr3:uid="{7D2E979A-F326-4EB6-9E1B-FA4AF222419F}" name="Subjective measure _x000a_(ensure assessors' diversity)"/>
    <tableColumn id="12" xr3:uid="{A9818B68-DFFF-45D7-A57A-CCF9CFE61CA0}" name="Requires hands-on trial"/>
    <tableColumn id="13" xr3:uid="{AD2162CC-6735-44D3-83AA-893CE823116B}" name="May require getting in touch _x000a_with the developer"/>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1CC339D-AA02-4CF7-816E-7D634D467F65}" name="Tabelle7" displayName="Tabelle7" ref="A25:A30" totalsRowShown="0">
  <autoFilter ref="A25:A30" xr:uid="{A1CC339D-AA02-4CF7-816E-7D634D467F65}"/>
  <tableColumns count="1">
    <tableColumn id="1" xr3:uid="{6A2A2756-171B-41F3-8047-F724CF1B78CD}" name="no value"/>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89957A5-95C1-438E-9795-FF2E03EDB765}" name="Tabelle39" displayName="Tabelle39" ref="A13:A16" totalsRowShown="0" dataDxfId="33">
  <autoFilter ref="A13:A16" xr:uid="{E89957A5-95C1-438E-9795-FF2E03EDB765}"/>
  <tableColumns count="1">
    <tableColumn id="1" xr3:uid="{A90DBA81-AD84-4A54-A77C-3C9F77812CF0}" name="Score Criterion 1&amp;3" dataDxfId="3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B60CB32-4D21-4417-8BD6-B76F3926D4F6}" name="Tabelle3910" displayName="Tabelle3910" ref="A18:A19" totalsRowShown="0" dataDxfId="31">
  <autoFilter ref="A18:A19" xr:uid="{6B60CB32-4D21-4417-8BD6-B76F3926D4F6}"/>
  <tableColumns count="1">
    <tableColumn id="1" xr3:uid="{6FD94D6D-138E-4CA6-8D2D-060BB7C21117}" name="Score Criterion 1" dataDxfId="30"/>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6DC2808-3881-4CA3-BD0D-45D1375B3343}" name="Tabelle6" displayName="Tabelle6" ref="A1:A61" totalsRowShown="0">
  <autoFilter ref="A1:A61" xr:uid="{E6DC2808-3881-4CA3-BD0D-45D1375B3343}"/>
  <tableColumns count="1">
    <tableColumn id="1" xr3:uid="{9AD35806-35B2-4012-99AA-B929C4C4123F}" name="result assessment texts"/>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ature.com/articles/s41746-023-00982-w"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health-criteria-toolbox.net/" TargetMode="External"/><Relationship Id="rId1" Type="http://schemas.openxmlformats.org/officeDocument/2006/relationships/hyperlink" Target="https://ehealth-criteria-toolbox.ne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97ED7-E932-4063-A29B-005C5B056E7C}">
  <sheetPr>
    <tabColor theme="5"/>
  </sheetPr>
  <dimension ref="A1:A13"/>
  <sheetViews>
    <sheetView showGridLines="0" zoomScaleNormal="100" zoomScaleSheetLayoutView="120" workbookViewId="0">
      <selection activeCell="C11" sqref="C11"/>
    </sheetView>
  </sheetViews>
  <sheetFormatPr baseColWidth="10" defaultRowHeight="15" x14ac:dyDescent="0.2"/>
  <cols>
    <col min="1" max="1" width="124.5" customWidth="1"/>
  </cols>
  <sheetData>
    <row r="1" spans="1:1" ht="130" customHeight="1" x14ac:dyDescent="0.2"/>
    <row r="2" spans="1:1" ht="16" x14ac:dyDescent="0.2">
      <c r="A2" s="62" t="s">
        <v>317</v>
      </c>
    </row>
    <row r="4" spans="1:1" ht="32" x14ac:dyDescent="0.2">
      <c r="A4" s="1" t="s">
        <v>318</v>
      </c>
    </row>
    <row r="5" spans="1:1" x14ac:dyDescent="0.2">
      <c r="A5" s="1"/>
    </row>
    <row r="6" spans="1:1" ht="32" x14ac:dyDescent="0.2">
      <c r="A6" s="60" t="s">
        <v>332</v>
      </c>
    </row>
    <row r="7" spans="1:1" x14ac:dyDescent="0.2">
      <c r="A7" s="1"/>
    </row>
    <row r="8" spans="1:1" ht="80" x14ac:dyDescent="0.2">
      <c r="A8" s="1" t="s">
        <v>320</v>
      </c>
    </row>
    <row r="9" spans="1:1" x14ac:dyDescent="0.2">
      <c r="A9" s="1"/>
    </row>
    <row r="10" spans="1:1" ht="16" x14ac:dyDescent="0.2">
      <c r="A10" s="61" t="s">
        <v>319</v>
      </c>
    </row>
    <row r="11" spans="1:1" ht="335" x14ac:dyDescent="0.2">
      <c r="A11" s="1" t="s">
        <v>321</v>
      </c>
    </row>
    <row r="13" spans="1:1" ht="32" x14ac:dyDescent="0.2">
      <c r="A13" s="75" t="s">
        <v>333</v>
      </c>
    </row>
  </sheetData>
  <sheetProtection sheet="1" objects="1" scenarios="1"/>
  <hyperlinks>
    <hyperlink ref="A6" r:id="rId1" display="The methodology behind this instrument has been published in npj Digital Medicine and can be accessed here: https://www.nature.com/articles/s41746-023-00982-w " xr:uid="{42EC52EC-BBA4-445A-81AB-C21295B03FEF}"/>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F4549-E8AB-AF42-85BF-605716703DDB}">
  <sheetPr>
    <pageSetUpPr fitToPage="1"/>
  </sheetPr>
  <dimension ref="A1:D15"/>
  <sheetViews>
    <sheetView tabSelected="1" zoomScaleNormal="100" zoomScaleSheetLayoutView="110" workbookViewId="0">
      <selection activeCell="E9" sqref="E9"/>
    </sheetView>
  </sheetViews>
  <sheetFormatPr baseColWidth="10" defaultRowHeight="15" x14ac:dyDescent="0.2"/>
  <cols>
    <col min="1" max="3" width="50.83203125" customWidth="1"/>
  </cols>
  <sheetData>
    <row r="1" spans="1:4" ht="78" customHeight="1" thickBot="1" x14ac:dyDescent="0.25">
      <c r="A1" s="79" t="s">
        <v>314</v>
      </c>
      <c r="B1" s="80"/>
      <c r="C1" s="80"/>
    </row>
    <row r="2" spans="1:4" ht="62.25" customHeight="1" thickTop="1" thickBot="1" x14ac:dyDescent="0.25">
      <c r="A2" s="83" t="s">
        <v>322</v>
      </c>
      <c r="B2" s="83"/>
      <c r="C2" s="83"/>
    </row>
    <row r="3" spans="1:4" ht="30" customHeight="1" thickTop="1" x14ac:dyDescent="0.2">
      <c r="A3" s="26" t="s">
        <v>134</v>
      </c>
      <c r="B3" s="81"/>
      <c r="C3" s="81"/>
    </row>
    <row r="4" spans="1:4" ht="30" customHeight="1" x14ac:dyDescent="0.2">
      <c r="A4" s="26" t="s">
        <v>142</v>
      </c>
      <c r="B4" s="82"/>
      <c r="C4" s="82"/>
    </row>
    <row r="5" spans="1:4" ht="30" customHeight="1" x14ac:dyDescent="0.2">
      <c r="A5" s="26" t="s">
        <v>143</v>
      </c>
      <c r="B5" s="82" t="s">
        <v>148</v>
      </c>
      <c r="C5" s="82"/>
    </row>
    <row r="6" spans="1:4" ht="30" customHeight="1" x14ac:dyDescent="0.2">
      <c r="A6" s="26" t="s">
        <v>144</v>
      </c>
      <c r="B6" s="82" t="s">
        <v>147</v>
      </c>
      <c r="C6" s="82"/>
    </row>
    <row r="7" spans="1:4" ht="30" customHeight="1" x14ac:dyDescent="0.2">
      <c r="A7" s="26" t="s">
        <v>145</v>
      </c>
      <c r="B7" s="77" t="s">
        <v>146</v>
      </c>
      <c r="C7" s="77"/>
    </row>
    <row r="8" spans="1:4" ht="30" customHeight="1" x14ac:dyDescent="0.2">
      <c r="A8" s="26" t="s">
        <v>132</v>
      </c>
      <c r="B8" s="82" t="s">
        <v>135</v>
      </c>
      <c r="C8" s="82"/>
    </row>
    <row r="9" spans="1:4" ht="30" customHeight="1" x14ac:dyDescent="0.2">
      <c r="A9" s="26" t="s">
        <v>133</v>
      </c>
      <c r="B9" s="82" t="s">
        <v>266</v>
      </c>
      <c r="C9" s="82"/>
      <c r="D9" s="28"/>
    </row>
    <row r="10" spans="1:4" ht="30" customHeight="1" x14ac:dyDescent="0.2">
      <c r="A10" s="26" t="s">
        <v>136</v>
      </c>
      <c r="B10" s="82" t="s">
        <v>137</v>
      </c>
      <c r="C10" s="82"/>
    </row>
    <row r="12" spans="1:4" ht="192" x14ac:dyDescent="0.2">
      <c r="A12" s="27" t="s">
        <v>138</v>
      </c>
      <c r="B12" s="27" t="s">
        <v>139</v>
      </c>
      <c r="C12" s="27" t="s">
        <v>241</v>
      </c>
    </row>
    <row r="13" spans="1:4" ht="37" customHeight="1" x14ac:dyDescent="0.2">
      <c r="A13" s="78" t="s">
        <v>140</v>
      </c>
      <c r="B13" s="78"/>
      <c r="C13" s="78"/>
    </row>
    <row r="14" spans="1:4" x14ac:dyDescent="0.2">
      <c r="B14" s="58" t="s">
        <v>315</v>
      </c>
    </row>
    <row r="15" spans="1:4" ht="46" customHeight="1" x14ac:dyDescent="0.2">
      <c r="A15" s="76" t="s">
        <v>141</v>
      </c>
      <c r="B15" s="76"/>
      <c r="C15" s="76"/>
    </row>
  </sheetData>
  <sheetProtection sheet="1" objects="1" scenarios="1" formatCells="0" formatColumns="0" formatRows="0"/>
  <mergeCells count="12">
    <mergeCell ref="A15:C15"/>
    <mergeCell ref="B7:C7"/>
    <mergeCell ref="A13:C13"/>
    <mergeCell ref="A1:C1"/>
    <mergeCell ref="B3:C3"/>
    <mergeCell ref="B4:C4"/>
    <mergeCell ref="B5:C5"/>
    <mergeCell ref="B6:C6"/>
    <mergeCell ref="B8:C8"/>
    <mergeCell ref="B9:C9"/>
    <mergeCell ref="B10:C10"/>
    <mergeCell ref="A2:C2"/>
  </mergeCells>
  <dataValidations count="5">
    <dataValidation allowBlank="1" showInputMessage="1" showErrorMessage="1" promptTitle="Tool description" prompt="Objectives, use cases, target users, disease area" sqref="B5:C5" xr:uid="{7B2E6C95-0716-48F9-819C-2E9052822C05}"/>
    <dataValidation allowBlank="1" showInputMessage="1" showErrorMessage="1" promptTitle="Developer information" prompt="Details about the developers and their affiliation (e.g. commercial, NGO, university, unknown...)" sqref="B6:C6" xr:uid="{7F901E5E-E516-49A9-8BD6-30258DF1B38A}"/>
    <dataValidation allowBlank="1" showInputMessage="1" showErrorMessage="1" promptTitle="Assessor profile" prompt="E.g. self-appraisal done by the tool devloper, the assessor is a hospital administrator, a clinician...etc." sqref="B7:C7" xr:uid="{8DDDE788-42F2-4E8A-BAE5-4C041813F66A}"/>
    <dataValidation allowBlank="1" showInputMessage="1" showErrorMessage="1" promptTitle="Date of the assessment" prompt="Assessments should be periodically revised as eHealth tools are typically often updated and further developed as new technologies emerge" sqref="B8:C8" xr:uid="{61681752-079E-4E65-A59A-315599D431F2}"/>
    <dataValidation allowBlank="1" showInputMessage="1" showErrorMessage="1" promptTitle="Assessor notes" prompt="Any additional notes about the tool or the developer that the assesor(s) would like to add" sqref="B10:C10" xr:uid="{61A0567B-D350-4EA9-AE53-6F7C1D91DE87}"/>
  </dataValidations>
  <hyperlinks>
    <hyperlink ref="A1:C1" r:id="rId1" display="https://ehealth-criteria-toolbox.net/" xr:uid="{DA83DBC3-77F8-40C6-9DCC-A76C219F6D42}"/>
    <hyperlink ref="B14" r:id="rId2" xr:uid="{100A3997-FAE6-4B82-8926-C5A783D0C66C}"/>
  </hyperlinks>
  <pageMargins left="0.5" right="0.7" top="0.5" bottom="0.5" header="0.3" footer="0.3"/>
  <pageSetup paperSize="9" scale="87" fitToHeight="0" orientation="landscape" horizontalDpi="4294967293" verticalDpi="4294967293" r:id="rId3"/>
  <drawing r:id="rId4"/>
  <extLst>
    <ext xmlns:x14="http://schemas.microsoft.com/office/spreadsheetml/2009/9/main" uri="{78C0D931-6437-407d-A8EE-F0AAD7539E65}">
      <x14:conditionalFormattings>
        <x14:conditionalFormatting xmlns:xm="http://schemas.microsoft.com/office/excel/2006/main">
          <x14:cfRule type="cellIs" priority="1" operator="equal" id="{48B02C55-6938-4FED-9570-1FC19FE18B41}">
            <xm:f>admin!$A$3</xm:f>
            <x14:dxf>
              <font>
                <b/>
                <i val="0"/>
                <color theme="4" tint="-0.499984740745262"/>
              </font>
              <fill>
                <patternFill>
                  <bgColor theme="4" tint="0.59996337778862885"/>
                </patternFill>
              </fill>
            </x14:dxf>
          </x14:cfRule>
          <x14:cfRule type="cellIs" priority="2" operator="equal" id="{D1FB15C6-6E90-4081-A611-D17BEBC9B2CD}">
            <xm:f>admin!$A$4</xm:f>
            <x14:dxf>
              <font>
                <b/>
                <i val="0"/>
                <color theme="4" tint="-0.499984740745262"/>
              </font>
              <fill>
                <patternFill>
                  <bgColor theme="4" tint="0.59996337778862885"/>
                </patternFill>
              </fill>
            </x14:dxf>
          </x14:cfRule>
          <x14:cfRule type="cellIs" priority="3" operator="equal" id="{E33A6476-65F8-4C5B-80F3-E8B62022ECA9}">
            <xm:f>admin!$A$5</xm:f>
            <x14:dxf>
              <font>
                <b/>
                <i val="0"/>
                <color theme="4" tint="-0.499984740745262"/>
              </font>
              <fill>
                <patternFill>
                  <bgColor theme="4" tint="0.59996337778862885"/>
                </patternFill>
              </fill>
            </x14:dxf>
          </x14:cfRule>
          <xm:sqref>B9:C9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198B5FCF-5B16-4E4A-91A4-232F4DA9E8DB}">
          <x14:formula1>
            <xm:f>admin!$A$2:$A$5</xm:f>
          </x14:formula1>
          <xm:sqref>B9:C9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FFC55-D669-C446-A8B8-5ED4974601BD}">
  <sheetPr>
    <pageSetUpPr fitToPage="1"/>
  </sheetPr>
  <dimension ref="A1:O529"/>
  <sheetViews>
    <sheetView zoomScale="80" zoomScaleNormal="80" zoomScalePageLayoutView="70" workbookViewId="0">
      <selection activeCell="E7" sqref="E7"/>
    </sheetView>
  </sheetViews>
  <sheetFormatPr baseColWidth="10" defaultColWidth="8.83203125" defaultRowHeight="15" x14ac:dyDescent="0.2"/>
  <cols>
    <col min="1" max="1" width="36.83203125" style="5" customWidth="1"/>
    <col min="2" max="4" width="50.83203125" style="5" customWidth="1"/>
    <col min="5" max="5" width="9.83203125" style="33" customWidth="1"/>
    <col min="6" max="6" width="62.6640625" style="13" customWidth="1"/>
    <col min="7" max="10" width="7.83203125" style="1" customWidth="1"/>
    <col min="11" max="13" width="7.83203125" style="3" customWidth="1"/>
    <col min="15" max="15" width="50.83203125" hidden="1" customWidth="1"/>
  </cols>
  <sheetData>
    <row r="1" spans="1:15" s="68" customFormat="1" ht="17" x14ac:dyDescent="0.2">
      <c r="A1" s="63" t="s">
        <v>323</v>
      </c>
      <c r="B1" s="63"/>
      <c r="C1" s="63"/>
      <c r="D1" s="63"/>
      <c r="E1" s="64"/>
      <c r="F1" s="65"/>
      <c r="G1" s="66"/>
      <c r="H1" s="66"/>
      <c r="I1" s="66"/>
      <c r="J1" s="66"/>
      <c r="K1" s="67"/>
      <c r="L1" s="67"/>
      <c r="M1" s="67"/>
    </row>
    <row r="2" spans="1:15" s="68" customFormat="1" ht="80.25" customHeight="1" x14ac:dyDescent="0.2">
      <c r="A2" s="84" t="s">
        <v>324</v>
      </c>
      <c r="B2" s="84"/>
      <c r="C2" s="84"/>
      <c r="D2" s="84"/>
      <c r="E2" s="84"/>
      <c r="F2" s="84"/>
      <c r="G2" s="84"/>
      <c r="H2" s="84"/>
      <c r="I2" s="84"/>
      <c r="J2" s="84"/>
      <c r="K2" s="84"/>
      <c r="L2" s="84"/>
      <c r="M2" s="84"/>
    </row>
    <row r="3" spans="1:15" ht="149" customHeight="1" thickBot="1" x14ac:dyDescent="0.25">
      <c r="A3" s="2" t="s">
        <v>78</v>
      </c>
      <c r="B3" s="2" t="s">
        <v>32</v>
      </c>
      <c r="C3" s="2" t="s">
        <v>34</v>
      </c>
      <c r="D3" s="2" t="s">
        <v>33</v>
      </c>
      <c r="E3" s="29" t="s">
        <v>31</v>
      </c>
      <c r="F3" s="8" t="s">
        <v>9</v>
      </c>
      <c r="G3" s="10" t="s">
        <v>8</v>
      </c>
      <c r="H3" s="10" t="s">
        <v>174</v>
      </c>
      <c r="I3" s="10" t="s">
        <v>7</v>
      </c>
      <c r="J3" s="10" t="s">
        <v>151</v>
      </c>
      <c r="K3" s="10" t="s">
        <v>1</v>
      </c>
      <c r="L3" s="10" t="s">
        <v>2</v>
      </c>
      <c r="M3" s="10" t="s">
        <v>3</v>
      </c>
    </row>
    <row r="4" spans="1:15" ht="19" thickTop="1" thickBot="1" x14ac:dyDescent="0.25">
      <c r="A4" s="49" t="s">
        <v>12</v>
      </c>
      <c r="B4" s="85" t="s">
        <v>79</v>
      </c>
      <c r="C4" s="86"/>
      <c r="D4" s="86"/>
      <c r="E4" s="31" t="str">
        <f>IF(COUNT(E5:E8)=0,"",AVERAGE(E5:E8))</f>
        <v/>
      </c>
      <c r="F4" s="50"/>
      <c r="H4" s="11"/>
      <c r="I4" s="11"/>
      <c r="J4" s="11"/>
      <c r="K4" s="4"/>
      <c r="L4" s="4"/>
      <c r="M4" s="4"/>
    </row>
    <row r="5" spans="1:15" ht="46" thickTop="1" x14ac:dyDescent="0.2">
      <c r="A5" s="48" t="str">
        <f>IF(AND(OR('Tool info and risk tier'!$B$9=admin!$C2,'Tool info and risk tier'!$B$9=admin!$D2,'Tool info and risk tier'!$B$9=admin!$E2),'Foundational criteria - entry'!$A$4=admin!$F2),admin!G2,admin!$A$22)</f>
        <v>1.a. Tool functioning accurately and rapidly</v>
      </c>
      <c r="B5" s="48" t="str">
        <f>IF(AND(OR('Tool info and risk tier'!$B$9=admin!$C2,'Tool info and risk tier'!$B$9=admin!$D2,'Tool info and risk tier'!$B$9=admin!$E2),'Foundational criteria - entry'!$A$4=admin!$F2),admin!H2,"")</f>
        <v>The tool is functioning accurately and rapidly, without any error messages, glitches, or crashes (e.g., unexpected stops of running, response time)</v>
      </c>
      <c r="C5" s="48" t="str">
        <f>IF(AND(OR('Tool info and risk tier'!$B$9=admin!$C2,'Tool info and risk tier'!$B$9=admin!$D2,'Tool info and risk tier'!$B$9=admin!$E2),'Foundational criteria - entry'!$A$4=admin!$F2),admin!I2,"")</f>
        <v>The tool is mostly functioning accurately and rapidly, with some error messages, glitches, or crashes (e.g., unexpected stops of running, response time)</v>
      </c>
      <c r="D5" s="48" t="str">
        <f>IF(AND(OR('Tool info and risk tier'!$B$9=admin!$C2,'Tool info and risk tier'!$B$9=admin!$D2,'Tool info and risk tier'!$B$9=admin!$E2),'Foundational criteria - entry'!$A$4=admin!$F2),admin!J2,"")</f>
        <v>The tool is not functioning accurately and rapidly, with many error messages, glitches, or crashes (e.g., unexpected stops of running, response time)</v>
      </c>
      <c r="E5" s="55"/>
      <c r="F5" s="51" t="str">
        <f>IF(A5=admin!G2,admin!K2,"")</f>
        <v>This may sometimes be impacted by local infrastructure like wifi speed - the need here is to assess the tool's technical reliability not that of the infrastructure (which is assessed elsewhere)</v>
      </c>
      <c r="H5" s="11"/>
      <c r="I5" s="11" t="s">
        <v>10</v>
      </c>
      <c r="J5" s="11"/>
      <c r="K5" s="4" t="s">
        <v>4</v>
      </c>
      <c r="L5" s="4" t="s">
        <v>4</v>
      </c>
      <c r="M5" s="4" t="s">
        <v>4</v>
      </c>
      <c r="O5" s="70" t="s">
        <v>123</v>
      </c>
    </row>
    <row r="6" spans="1:15" ht="96" x14ac:dyDescent="0.2">
      <c r="A6" s="48" t="str">
        <f>IF(AND(OR('Tool info and risk tier'!$B$9=admin!$C3,'Tool info and risk tier'!$B$9=admin!$D3,'Tool info and risk tier'!$B$9=admin!$E3),'Foundational criteria - entry'!$A$4=admin!$F3),admin!G3,admin!$A$22)</f>
        <v>1.b. Reliable and available at all times</v>
      </c>
      <c r="B6" s="48" t="str">
        <f>IF(AND(OR('Tool info and risk tier'!$B$9=admin!$C3,'Tool info and risk tier'!$B$9=admin!$D3,'Tool info and risk tier'!$B$9=admin!$E3),'Foundational criteria - entry'!$A$4=admin!$F3),admin!H3,"")</f>
        <v>The tool is reliable and available at all times and can handle high levels of traffic and usage, with backup and recovery measures in case of downtime or system failures (e.g. enabiling offline functionality, functioning during energy interruption or under difficult environmental conditions)</v>
      </c>
      <c r="C6" s="48" t="str">
        <f>IF(AND(OR('Tool info and risk tier'!$B$9=admin!$C3,'Tool info and risk tier'!$B$9=admin!$D3,'Tool info and risk tier'!$B$9=admin!$E3),'Foundational criteria - entry'!$A$4=admin!$F3),admin!I3,"")</f>
        <v>The tool is reliable and available most of the time (with some exceptions) and can mostly handle high levels of traffic and usage, with backup and recovery measures in case of downtime or system failures (e.g. enabiling offline functionality, functioning during energy interruption or under difficult environmental conditions)</v>
      </c>
      <c r="D6" s="48" t="str">
        <f>IF(AND(OR('Tool info and risk tier'!$B$9=admin!$C3,'Tool info and risk tier'!$B$9=admin!$D3,'Tool info and risk tier'!$B$9=admin!$E3),'Foundational criteria - entry'!$A$4=admin!$F3),admin!J3,"")</f>
        <v>The tool is not reliable and available at all times and cannot handle high levels of traffic and usage, with backup and recovery measures in case of downtime or system failures (e.g. enabiling offline functionality, functioning during energy interruption or under difficult environmental conditions)</v>
      </c>
      <c r="E6" s="55"/>
      <c r="F6" s="51">
        <f>IF(A6=admin!G3,admin!K3,"")</f>
        <v>0</v>
      </c>
      <c r="H6" s="11"/>
      <c r="I6" s="11" t="s">
        <v>10</v>
      </c>
      <c r="J6" s="11" t="s">
        <v>10</v>
      </c>
      <c r="K6" s="4" t="s">
        <v>4</v>
      </c>
      <c r="L6" s="4" t="s">
        <v>4</v>
      </c>
      <c r="M6" s="4" t="s">
        <v>4</v>
      </c>
      <c r="O6" s="47" t="s">
        <v>128</v>
      </c>
    </row>
    <row r="7" spans="1:15" ht="80" x14ac:dyDescent="0.2">
      <c r="A7" s="48" t="str">
        <f>IF(AND(OR('Tool info and risk tier'!$B$9=admin!$C4,'Tool info and risk tier'!$B$9=admin!$D4,'Tool info and risk tier'!$B$9=admin!$E4),'Foundational criteria - entry'!$A$4=admin!$F4),admin!G4,admin!$A$22)</f>
        <v>1.c. Adequate training resources</v>
      </c>
      <c r="B7" s="48" t="str">
        <f>IF(AND(OR('Tool info and risk tier'!$B$9=admin!$C4,'Tool info and risk tier'!$B$9=admin!$D4,'Tool info and risk tier'!$B$9=admin!$E4),'Foundational criteria - entry'!$A$4=admin!$F4),admin!H4,"")</f>
        <v>The tool provides adequate and user friendly training resources for end users (patients and clinicians) to ensure their comfort with basic competencies and skills needed to use the tool effectively (e.g., in the form of training material, tutorials, videos, user guides or documentation)</v>
      </c>
      <c r="C7" s="48" t="str">
        <f>IF(AND(OR('Tool info and risk tier'!$B$9=admin!$C4,'Tool info and risk tier'!$B$9=admin!$D4,'Tool info and risk tier'!$B$9=admin!$E4),'Foundational criteria - entry'!$A$4=admin!$F4),admin!I4,"")</f>
        <v xml:space="preserve">The tool provides some training resources for end users (patients and clinicians) to ensure their comfort with basic competencies and skills needed to use the tool effectively (e.g., in the form of training material, tutorials, videos, user guides or documentation) but they are not adequate or user friendly </v>
      </c>
      <c r="D7" s="48" t="str">
        <f>IF(AND(OR('Tool info and risk tier'!$B$9=admin!$C4,'Tool info and risk tier'!$B$9=admin!$D4,'Tool info and risk tier'!$B$9=admin!$E4),'Foundational criteria - entry'!$A$4=admin!$F4),admin!J4,"")</f>
        <v>The tool does not provide training resources for end users (patients and clinicians) to ensure their comfort with basic competencies and skills needed to use the tool effectively (e.g., in the form of training material, tutorials, videos, user guides or documentation)</v>
      </c>
      <c r="E7" s="55"/>
      <c r="F7" s="51">
        <f>IF(A7=admin!G4,admin!K4,"")</f>
        <v>0</v>
      </c>
      <c r="H7" s="11"/>
      <c r="I7" s="11"/>
      <c r="J7" s="11"/>
      <c r="K7" s="4" t="s">
        <v>4</v>
      </c>
      <c r="L7" s="4" t="s">
        <v>4</v>
      </c>
      <c r="M7" s="4" t="s">
        <v>4</v>
      </c>
      <c r="O7" s="47" t="s">
        <v>131</v>
      </c>
    </row>
    <row r="8" spans="1:15" ht="65" thickBot="1" x14ac:dyDescent="0.25">
      <c r="A8" s="48" t="str">
        <f>IF(AND(OR('Tool info and risk tier'!$B$9=admin!$C5,'Tool info and risk tier'!$B$9=admin!$D5,'Tool info and risk tier'!$B$9=admin!$E5),'Foundational criteria - entry'!$A$4=admin!$F5),admin!G5,admin!$A$22)</f>
        <v>1.d. Easy to access help</v>
      </c>
      <c r="B8" s="48" t="str">
        <f>IF(AND(OR('Tool info and risk tier'!$B$9=admin!$C5,'Tool info and risk tier'!$B$9=admin!$D5,'Tool info and risk tier'!$B$9=admin!$E5),'Foundational criteria - entry'!$A$4=admin!$F5),admin!H5,"")</f>
        <v>It's easy and obvious to access technical help when needed (e.g. hotline, support email, contact form, help section, live chatbot, the technical help needed by a user can be canalized by the HCP to different channels depending on opening hours)</v>
      </c>
      <c r="C8" s="48" t="str">
        <f>IF(AND(OR('Tool info and risk tier'!$B$9=admin!$C5,'Tool info and risk tier'!$B$9=admin!$D5,'Tool info and risk tier'!$B$9=admin!$E5),'Foundational criteria - entry'!$A$4=admin!$F5),admin!I5,"")</f>
        <v>It's not very easy to access technical help when needed (e.g. hotline, support email, contact form, help section, live chatbot, the technical help needed by a user can be canalized by the HCP to different channels depending on opening hours)</v>
      </c>
      <c r="D8" s="48" t="str">
        <f>IF(AND(OR('Tool info and risk tier'!$B$9=admin!$C5,'Tool info and risk tier'!$B$9=admin!$D5,'Tool info and risk tier'!$B$9=admin!$E5),'Foundational criteria - entry'!$A$4=admin!$F5),admin!J5,"")</f>
        <v>It's quite difficult or impossible to access technical help when needed (e.g. hotline, support email, contact form, help section, live chatbot, the technical help needed by a user can be canalized by the HCP to different channels depending on opening hours)</v>
      </c>
      <c r="E8" s="55"/>
      <c r="F8" s="51" t="str">
        <f>IF(A8=admin!G5,admin!K5,"")</f>
        <v>This criterion is about technical support. Clinical support (safety) is addressed elsewhere</v>
      </c>
      <c r="H8" s="11"/>
      <c r="I8" s="11" t="s">
        <v>10</v>
      </c>
      <c r="J8" s="11"/>
      <c r="K8" s="4" t="s">
        <v>4</v>
      </c>
      <c r="L8" s="4" t="s">
        <v>4</v>
      </c>
      <c r="M8" s="4" t="s">
        <v>4</v>
      </c>
      <c r="O8" s="47" t="s">
        <v>126</v>
      </c>
    </row>
    <row r="9" spans="1:15" ht="19" thickTop="1" thickBot="1" x14ac:dyDescent="0.25">
      <c r="A9" s="49" t="s">
        <v>19</v>
      </c>
      <c r="B9" s="85" t="s">
        <v>79</v>
      </c>
      <c r="C9" s="86"/>
      <c r="D9" s="86"/>
      <c r="E9" s="31" t="str">
        <f>IF(COUNT(E10:E12)=0,"",AVERAGE(E10:E12))</f>
        <v/>
      </c>
      <c r="F9" s="50"/>
      <c r="H9" s="11"/>
      <c r="I9" s="11"/>
      <c r="J9" s="11"/>
      <c r="K9" s="4"/>
      <c r="L9" s="4"/>
      <c r="M9" s="4"/>
      <c r="O9" s="70"/>
    </row>
    <row r="10" spans="1:15" ht="145" thickTop="1" x14ac:dyDescent="0.2">
      <c r="A10" s="48" t="str">
        <f>IF(AND(OR('Tool info and risk tier'!$B$9=admin!$C6,'Tool info and risk tier'!$B$9=admin!$D6,'Tool info and risk tier'!$B$9=admin!$E6),'Foundational criteria - entry'!$A$9=admin!$F6),admin!G6,admin!$A$22)</f>
        <v>2.a. Clinical evidence</v>
      </c>
      <c r="B10" s="48" t="str">
        <f>IF(AND(OR('Tool info and risk tier'!$B$9=admin!$C6,'Tool info and risk tier'!$B$9=admin!$D6,'Tool info and risk tier'!$B$9=admin!$E6),'Foundational criteria - entry'!$A$9=admin!$F6),admin!H6,"")</f>
        <v>The tool's clinical effectiveness is supported by strong research (e.g. pre-registered RCTs - Randomised Controlled Trials, observational studies, or large clinical RWE - real world evidence studies) with adequate statistical power conducted by credible sources, in which the tool was found to be superior to an appropriate placebo or equivalent to acceptable evidence-based treatment groups. Interventions should have a positive impact either on how a patient feels, how a patient functions, or how a patient survives.</v>
      </c>
      <c r="C10" s="48" t="str">
        <f>IF(AND(OR('Tool info and risk tier'!$B$9=admin!$C6,'Tool info and risk tier'!$B$9=admin!$D6,'Tool info and risk tier'!$B$9=admin!$E6),'Foundational criteria - entry'!$A$9=admin!$F6),admin!I6,"")</f>
        <v>The tool's clinical effectiveness is supported by some weak research (e.g. pre-registered RCTs - Randomised Controlled Trials, observational studies, or large clinical RWE - real world evidence studies) without adequate statistical power nor conducted by credible sources, in which the tool was found to be superior to an appropriate placebo or equivalent to acceptable evidence-based treatment groups. Interventions should have a positive impact either on how a patient feels, how a patient functions, or how a patient survives.</v>
      </c>
      <c r="D10" s="48" t="str">
        <f>IF(AND(OR('Tool info and risk tier'!$B$9=admin!$C6,'Tool info and risk tier'!$B$9=admin!$D6,'Tool info and risk tier'!$B$9=admin!$E6),'Foundational criteria - entry'!$A$9=admin!$F6),admin!J6,"")</f>
        <v>The tool's clinical effectiveness is not supported by any research (e.g. pre-registered RCTs - Randomised Controlled Trials, observational studies, or large clinical RWE - real world evidence studies), in which the tool was found to be superior to an appropriate placebo or equivalent to acceptable evidence-based treatment groups. Interventions should have a positive impact either on how a patient feels, how a patient functions, or how a patient survives.</v>
      </c>
      <c r="E10" s="55"/>
      <c r="F10" s="51" t="str">
        <f>IF(A10=admin!G6,admin!K6,"")</f>
        <v xml:space="preserve">The level of evidence will be influenced by how long the tool has been on the market (i.e. tools that have been longer on the market are more capable of showing evidence than newer tools that didn't build the user base yet). In case the tool is still very newly launched, at least a mid-term evidence plan should be presented and re-evaluated after an agreed period of time (e.g. DiGAs in Germany or more recently in France). 
For further guidance on assessing the quality of clinical evidence and what to look for please consult  the Evidence DEFINED framework that provides a standardized approach to assessing evidence for digital health products https://www.nature.com/articles/s41746-023-00836-5 </v>
      </c>
      <c r="H10" s="11"/>
      <c r="I10" s="11"/>
      <c r="J10" s="11" t="s">
        <v>10</v>
      </c>
      <c r="K10" s="4"/>
      <c r="L10" s="4"/>
      <c r="M10" s="4" t="s">
        <v>4</v>
      </c>
      <c r="O10" s="47" t="s">
        <v>177</v>
      </c>
    </row>
    <row r="11" spans="1:15" ht="80" x14ac:dyDescent="0.2">
      <c r="A11" s="48" t="str">
        <f>IF(AND(OR('Tool info and risk tier'!$B$9=admin!$C7,'Tool info and risk tier'!$B$9=admin!$D7,'Tool info and risk tier'!$B$9=admin!$E7),'Foundational criteria - entry'!$A$9=admin!$F7),admin!G7,admin!$A$22)</f>
        <v>2.b. Properly handles potentially dangerous information</v>
      </c>
      <c r="B11" s="48" t="str">
        <f>IF(AND(OR('Tool info and risk tier'!$B$9=admin!$C7,'Tool info and risk tier'!$B$9=admin!$D7,'Tool info and risk tier'!$B$9=admin!$E7),'Foundational criteria - entry'!$A$9=admin!$F7),admin!H7,"")</f>
        <v>The tool warns about potential risks when necessary and properly handles potentially “dangerous” information entered by a patient (e.g. when it is necessary to consult a professional), i.e. avoiding injuries to patients from the care that is intended to help them</v>
      </c>
      <c r="C11" s="48" t="str">
        <f>IF(AND(OR('Tool info and risk tier'!$B$9=admin!$C7,'Tool info and risk tier'!$B$9=admin!$D7,'Tool info and risk tier'!$B$9=admin!$E7),'Foundational criteria - entry'!$A$9=admin!$F7),admin!I7,"")</f>
        <v>The tool warns about some but not all potential risks and does not always properly handle potentially “dangerous” information entered by a patient (e.g. when it is necessary to consult a professional), i.e. avoiding injuries to patients from the care that is intended to help them</v>
      </c>
      <c r="D11" s="48" t="str">
        <f>IF(AND(OR('Tool info and risk tier'!$B$9=admin!$C7,'Tool info and risk tier'!$B$9=admin!$D7,'Tool info and risk tier'!$B$9=admin!$E7),'Foundational criteria - entry'!$A$9=admin!$F7),admin!J7,"")</f>
        <v>The tool does not warn about potential risks and does not properly handle potentially “dangerous” information entered by a patient (e.g. when it is necessary to consult a professional)</v>
      </c>
      <c r="E11" s="55"/>
      <c r="F11" s="51">
        <f>IF(A11=admin!G7,admin!K7,"")</f>
        <v>0</v>
      </c>
      <c r="H11" s="11"/>
      <c r="I11" s="11" t="s">
        <v>10</v>
      </c>
      <c r="J11" s="11"/>
      <c r="K11" s="4"/>
      <c r="L11" s="4" t="s">
        <v>4</v>
      </c>
      <c r="M11" s="4" t="s">
        <v>4</v>
      </c>
      <c r="O11" s="47" t="s">
        <v>180</v>
      </c>
    </row>
    <row r="12" spans="1:15" ht="81" thickBot="1" x14ac:dyDescent="0.25">
      <c r="A12" s="48" t="str">
        <f>IF(AND(OR('Tool info and risk tier'!$B$9=admin!$C8,'Tool info and risk tier'!$B$9=admin!$D8,'Tool info and risk tier'!$B$9=admin!$E8),'Foundational criteria - entry'!$A$9=admin!$F8),admin!G8,admin!$A$22)</f>
        <v>2.c. Differentiates between clinical and technical feedback</v>
      </c>
      <c r="B12" s="48" t="str">
        <f>IF(AND(OR('Tool info and risk tier'!$B$9=admin!$C8,'Tool info and risk tier'!$B$9=admin!$D8,'Tool info and risk tier'!$B$9=admin!$E8),'Foundational criteria - entry'!$A$9=admin!$F8),admin!H8,"")</f>
        <v>The tool differentiates between clinical and technical feedback, and clearly channels clinical feedback that may pose a health risk through the proper channels (e.g. advising the patient to call their care team, go to the ER....) and reviews them for vigilance and post-market surveillance purposes and, where relevant, notify them to competent authorities</v>
      </c>
      <c r="C12" s="48">
        <f>IF(AND(OR('Tool info and risk tier'!$B$9=admin!$C8,'Tool info and risk tier'!$B$9=admin!$D8,'Tool info and risk tier'!$B$9=admin!$E8),'Foundational criteria - entry'!$A$9=admin!$F8),admin!I8,"")</f>
        <v>0</v>
      </c>
      <c r="D12" s="48" t="str">
        <f>IF(AND(OR('Tool info and risk tier'!$B$9=admin!$C8,'Tool info and risk tier'!$B$9=admin!$D8,'Tool info and risk tier'!$B$9=admin!$E8),'Foundational criteria - entry'!$A$9=admin!$F8),admin!J8,"")</f>
        <v xml:space="preserve">The tool does not differentiate between clinical and technical feedback, and does not clearly channel clinical feedback that may pose a health risk through the proper channels (e.g. advising the patient to call their care team, go to the ER....) and does not review them for vigilance and post-market surveillance purposes </v>
      </c>
      <c r="E12" s="55"/>
      <c r="F12" s="51">
        <f>IF(A12=admin!G8,admin!K8,"")</f>
        <v>0</v>
      </c>
      <c r="H12" s="11"/>
      <c r="I12" s="11" t="s">
        <v>10</v>
      </c>
      <c r="J12" s="11"/>
      <c r="K12" s="4" t="s">
        <v>4</v>
      </c>
      <c r="L12" s="4" t="s">
        <v>4</v>
      </c>
      <c r="M12" s="4" t="s">
        <v>4</v>
      </c>
      <c r="O12" s="47" t="s">
        <v>181</v>
      </c>
    </row>
    <row r="13" spans="1:15" ht="19" thickTop="1" thickBot="1" x14ac:dyDescent="0.25">
      <c r="A13" s="49" t="s">
        <v>20</v>
      </c>
      <c r="B13" s="85" t="s">
        <v>79</v>
      </c>
      <c r="C13" s="86"/>
      <c r="D13" s="86"/>
      <c r="E13" s="31" t="str">
        <f>IF(COUNT(E14:E22)=0,"",SUM('Foundational criteria - entry'!E14:E22)/COUNT('Foundational criteria - entry'!E14:E22))</f>
        <v/>
      </c>
      <c r="F13" s="50"/>
      <c r="H13" s="11"/>
      <c r="I13" s="11"/>
      <c r="J13" s="11"/>
      <c r="K13" s="4"/>
      <c r="L13" s="4"/>
      <c r="M13" s="4"/>
      <c r="O13" s="70"/>
    </row>
    <row r="14" spans="1:15" ht="65" thickTop="1" x14ac:dyDescent="0.2">
      <c r="A14" s="48" t="str">
        <f>IF(AND(OR('Tool info and risk tier'!$B$9=admin!$C9,'Tool info and risk tier'!$B$9=admin!$D9,'Tool info and risk tier'!$B$9=admin!$E9),'Foundational criteria - entry'!$A$13=admin!$F9),admin!G9,admin!$A$22)</f>
        <v>3.a. User research</v>
      </c>
      <c r="B14" s="48" t="str">
        <f>IF(AND(OR('Tool info and risk tier'!$B$9=admin!$C9,'Tool info and risk tier'!$B$9=admin!$D9,'Tool info and risk tier'!$B$9=admin!$E9),'Foundational criteria - entry'!$A$13=admin!$F9),admin!H9,"")</f>
        <v>The tool's usability and acceptability has been rigorously trialled and tested in a real world setting, and its effectiveness was verified by strong evidence in published scientific literature (e.g. peer reviewed usability studies and user research)</v>
      </c>
      <c r="C14" s="48" t="str">
        <f>IF(AND(OR('Tool info and risk tier'!$B$9=admin!$C9,'Tool info and risk tier'!$B$9=admin!$D9,'Tool info and risk tier'!$B$9=admin!$E9),'Foundational criteria - entry'!$A$13=admin!$F9),admin!I9,"")</f>
        <v>The tool's usability and acceptability has been partially tested in a real world setting, and its effectiveness was verified by weak evidence in published scientific literature (e.g. peer reviewed usability studies and user research)</v>
      </c>
      <c r="D14" s="48" t="str">
        <f>IF(AND(OR('Tool info and risk tier'!$B$9=admin!$C9,'Tool info and risk tier'!$B$9=admin!$D9,'Tool info and risk tier'!$B$9=admin!$E9),'Foundational criteria - entry'!$A$13=admin!$F9),admin!J9,"")</f>
        <v>The tool's usability and acceptability has not been tested in a real world setting, and its effectiveness was not verified by evidence in published scientific literature (e.g. peer reviewed usability studies and user research)</v>
      </c>
      <c r="E14" s="55"/>
      <c r="F14" s="51" t="str">
        <f>IF(A14=admin!G9,admin!K9,"")</f>
        <v>The level of evidence may be influenced by how long the tool has been on the market (i.e. tools that have been longer on the market are more capable of showing evidence than newer tools that didn't build the user base yet). Assessors are advised to have a closer look at such studies to inspect their quality (e.g. sample size, sample diversity, and rigor of the study methodology)</v>
      </c>
      <c r="H14" s="11"/>
      <c r="I14" s="11"/>
      <c r="J14" s="11" t="s">
        <v>10</v>
      </c>
      <c r="K14" s="4" t="s">
        <v>4</v>
      </c>
      <c r="L14" s="4" t="s">
        <v>4</v>
      </c>
      <c r="M14" s="4" t="s">
        <v>4</v>
      </c>
      <c r="O14" s="47" t="s">
        <v>182</v>
      </c>
    </row>
    <row r="15" spans="1:15" ht="48" x14ac:dyDescent="0.2">
      <c r="A15" s="48" t="str">
        <f>IF(AND(OR('Tool info and risk tier'!$B$9=admin!$C10,'Tool info and risk tier'!$B$9=admin!$D10,'Tool info and risk tier'!$B$9=admin!$E10),'Foundational criteria - entry'!$A$13=admin!$F10),admin!G10,admin!$A$22)</f>
        <v>3.b. Easy to navigate</v>
      </c>
      <c r="B15" s="48" t="str">
        <f>IF(AND(OR('Tool info and risk tier'!$B$9=admin!$C10,'Tool info and risk tier'!$B$9=admin!$D10,'Tool info and risk tier'!$B$9=admin!$E10),'Foundational criteria - entry'!$A$13=admin!$F10),admin!H10,"")</f>
        <v>It is easy to navigate through the tool (e.g. to move from one location to another and to move backwards, and the design is responsive to the screen size used)</v>
      </c>
      <c r="C15" s="48" t="str">
        <f>IF(AND(OR('Tool info and risk tier'!$B$9=admin!$C10,'Tool info and risk tier'!$B$9=admin!$D10,'Tool info and risk tier'!$B$9=admin!$E10),'Foundational criteria - entry'!$A$13=admin!$F10),admin!I10,"")</f>
        <v>It is not always easy to navigate through the tool (e.g. to move from one location to another and to move backwards, and the design is not always responsive to the screen size used)</v>
      </c>
      <c r="D15" s="48" t="str">
        <f>IF(AND(OR('Tool info and risk tier'!$B$9=admin!$C10,'Tool info and risk tier'!$B$9=admin!$D10,'Tool info and risk tier'!$B$9=admin!$E10),'Foundational criteria - entry'!$A$13=admin!$F10),admin!J10,"")</f>
        <v>It is difficult or confusing to navigate through the tool (e.g. to move from one location to another and to move backwards, and the design is not responsive to the screen size used)</v>
      </c>
      <c r="E15" s="55"/>
      <c r="F15" s="51" t="str">
        <f>IF(A15=admin!G10,admin!K10,"")</f>
        <v>For further details, there are also usability standards that the assessor may refer to. E.g.  ISO/TC 210 is a standard for quality management and corresponding general aspects for products with a health purpose including medical devices https://www.iso.org/standard/63179.html</v>
      </c>
      <c r="H15" s="11" t="s">
        <v>10</v>
      </c>
      <c r="I15" s="11" t="s">
        <v>10</v>
      </c>
      <c r="J15" s="11"/>
      <c r="K15" s="4" t="s">
        <v>4</v>
      </c>
      <c r="L15" s="4" t="s">
        <v>4</v>
      </c>
      <c r="M15" s="4" t="s">
        <v>4</v>
      </c>
      <c r="O15" s="47" t="s">
        <v>188</v>
      </c>
    </row>
    <row r="16" spans="1:15" ht="32" x14ac:dyDescent="0.2">
      <c r="A16" s="48" t="str">
        <f>IF(AND(OR('Tool info and risk tier'!$B$9=admin!$C11,'Tool info and risk tier'!$B$9=admin!$D11,'Tool info and risk tier'!$B$9=admin!$E11),'Foundational criteria - entry'!$A$13=admin!$F11),admin!G11,admin!$A$22)</f>
        <v>3.c. Learnability</v>
      </c>
      <c r="B16" s="48" t="str">
        <f>IF(AND(OR('Tool info and risk tier'!$B$9=admin!$C11,'Tool info and risk tier'!$B$9=admin!$D11,'Tool info and risk tier'!$B$9=admin!$E11),'Foundational criteria - entry'!$A$13=admin!$F11),admin!H11,"")</f>
        <v>Learning to use the tool is easy and does not require a lot of time, appropriate explanations appear if needed</v>
      </c>
      <c r="C16" s="48" t="str">
        <f>IF(AND(OR('Tool info and risk tier'!$B$9=admin!$C11,'Tool info and risk tier'!$B$9=admin!$D11,'Tool info and risk tier'!$B$9=admin!$E11),'Foundational criteria - entry'!$A$13=admin!$F11),admin!I11,"")</f>
        <v>Learning to use the tool is not very easy and requires some time, appropriate explanations appear if needed</v>
      </c>
      <c r="D16" s="48" t="str">
        <f>IF(AND(OR('Tool info and risk tier'!$B$9=admin!$C11,'Tool info and risk tier'!$B$9=admin!$D11,'Tool info and risk tier'!$B$9=admin!$E11),'Foundational criteria - entry'!$A$13=admin!$F11),admin!J11,"")</f>
        <v>Learning to use the tool is not easy and requires a lot of time, appropriate explanations does not appear if needed</v>
      </c>
      <c r="E16" s="55"/>
      <c r="F16" s="51">
        <f>IF(A16=admin!G11,admin!K11,"")</f>
        <v>0</v>
      </c>
      <c r="H16" s="11" t="s">
        <v>10</v>
      </c>
      <c r="I16" s="11" t="s">
        <v>10</v>
      </c>
      <c r="J16" s="11"/>
      <c r="K16" s="4" t="s">
        <v>4</v>
      </c>
      <c r="L16" s="4" t="s">
        <v>4</v>
      </c>
      <c r="M16" s="4" t="s">
        <v>4</v>
      </c>
      <c r="O16" s="47" t="s">
        <v>191</v>
      </c>
    </row>
    <row r="17" spans="1:15" ht="45" x14ac:dyDescent="0.2">
      <c r="A17" s="48" t="str">
        <f>IF(AND(OR('Tool info and risk tier'!$B$9=admin!$C12,'Tool info and risk tier'!$B$9=admin!$D12,'Tool info and risk tier'!$B$9=admin!$E12),'Foundational criteria - entry'!$A$13=admin!$F12),admin!G12,admin!$A$22)</f>
        <v>3.d. Visual design is appealing</v>
      </c>
      <c r="B17" s="48" t="str">
        <f>IF(AND(OR('Tool info and risk tier'!$B$9=admin!$C12,'Tool info and risk tier'!$B$9=admin!$D12,'Tool info and risk tier'!$B$9=admin!$E12),'Foundational criteria - entry'!$A$13=admin!$F12),admin!H12,"")</f>
        <v>The visual design is appealing and has a harmonious look and feel (including colours, and fonts are appropriately sized for the target audience)</v>
      </c>
      <c r="C17" s="48" t="str">
        <f>IF(AND(OR('Tool info and risk tier'!$B$9=admin!$C12,'Tool info and risk tier'!$B$9=admin!$D12,'Tool info and risk tier'!$B$9=admin!$E12),'Foundational criteria - entry'!$A$13=admin!$F12),admin!I12,"")</f>
        <v>The visual design is somewhat appealing and has a harmonious look and feel (including colours, and fonts are appropriately sized for the target audience)</v>
      </c>
      <c r="D17" s="48" t="str">
        <f>IF(AND(OR('Tool info and risk tier'!$B$9=admin!$C12,'Tool info and risk tier'!$B$9=admin!$D12,'Tool info and risk tier'!$B$9=admin!$E12),'Foundational criteria - entry'!$A$13=admin!$F12),admin!J12,"")</f>
        <v>The visual design is not appealing and does not have a harmonious look and feel (including colours, and fonts are not appropriately sized for the target audience)</v>
      </c>
      <c r="E17" s="55"/>
      <c r="F17" s="51">
        <f>IF(A17=admin!G12,admin!K12,"")</f>
        <v>0</v>
      </c>
      <c r="H17" s="11" t="s">
        <v>10</v>
      </c>
      <c r="I17" s="11" t="s">
        <v>10</v>
      </c>
      <c r="J17" s="11"/>
      <c r="K17" s="4" t="s">
        <v>4</v>
      </c>
      <c r="L17" s="4" t="s">
        <v>4</v>
      </c>
      <c r="M17" s="4" t="s">
        <v>4</v>
      </c>
      <c r="O17" s="70" t="s">
        <v>194</v>
      </c>
    </row>
    <row r="18" spans="1:15" ht="48" x14ac:dyDescent="0.2">
      <c r="A18" s="48" t="str">
        <f>IF(AND(OR('Tool info and risk tier'!$B$9=admin!$C13,'Tool info and risk tier'!$B$9=admin!$D13,'Tool info and risk tier'!$B$9=admin!$E13),'Foundational criteria - entry'!$A$13=admin!$F13),admin!G13,admin!$A$22)</f>
        <v>3.e. Well structured</v>
      </c>
      <c r="B18" s="48" t="str">
        <f>IF(AND(OR('Tool info and risk tier'!$B$9=admin!$C13,'Tool info and risk tier'!$B$9=admin!$D13,'Tool info and risk tier'!$B$9=admin!$E13),'Foundational criteria - entry'!$A$13=admin!$F13),admin!H13,"")</f>
        <v>To tool's appearance is well structured,  and important information is clear and stands out</v>
      </c>
      <c r="C18" s="48" t="str">
        <f>IF(AND(OR('Tool info and risk tier'!$B$9=admin!$C13,'Tool info and risk tier'!$B$9=admin!$D13,'Tool info and risk tier'!$B$9=admin!$E13),'Foundational criteria - entry'!$A$13=admin!$F13),admin!I13,"")</f>
        <v>To tool's appearance is somewhat well structured,  and important information is sometimes clear but doesn't always stand out</v>
      </c>
      <c r="D18" s="48" t="str">
        <f>IF(AND(OR('Tool info and risk tier'!$B$9=admin!$C13,'Tool info and risk tier'!$B$9=admin!$D13,'Tool info and risk tier'!$B$9=admin!$E13),'Foundational criteria - entry'!$A$13=admin!$F13),admin!J13,"")</f>
        <v>To tool's appearance is not well structured,  and important information is not clear and does not stand out</v>
      </c>
      <c r="E18" s="55"/>
      <c r="F18" s="51">
        <f>IF(A18=admin!G13,admin!K13,"")</f>
        <v>0</v>
      </c>
      <c r="H18" s="11" t="s">
        <v>10</v>
      </c>
      <c r="I18" s="11" t="s">
        <v>10</v>
      </c>
      <c r="J18" s="11"/>
      <c r="K18" s="4" t="s">
        <v>4</v>
      </c>
      <c r="L18" s="4" t="s">
        <v>4</v>
      </c>
      <c r="M18" s="4" t="s">
        <v>4</v>
      </c>
      <c r="O18" s="47" t="s">
        <v>195</v>
      </c>
    </row>
    <row r="19" spans="1:15" ht="80" x14ac:dyDescent="0.2">
      <c r="A19" s="48" t="str">
        <f>IF(AND(OR('Tool info and risk tier'!$B$9=admin!$C14,'Tool info and risk tier'!$B$9=admin!$D14,'Tool info and risk tier'!$B$9=admin!$E14),'Foundational criteria - entry'!$A$13=admin!$F14),admin!G14,admin!$A$22)</f>
        <v>3.f. Evidence for user engagement</v>
      </c>
      <c r="B19" s="48" t="str">
        <f>IF(AND(OR('Tool info and risk tier'!$B$9=admin!$C14,'Tool info and risk tier'!$B$9=admin!$D14,'Tool info and risk tier'!$B$9=admin!$E14),'Foundational criteria - entry'!$A$13=admin!$F14),admin!H14,"")</f>
        <v>There's evidence for co-creation and collaboration with users in the tool's development (e.g. a strong and balanced advisory board with clinical/patients/technical team members able to lead the product design and development)</v>
      </c>
      <c r="C19" s="48" t="str">
        <f>IF(AND(OR('Tool info and risk tier'!$B$9=admin!$C14,'Tool info and risk tier'!$B$9=admin!$D14,'Tool info and risk tier'!$B$9=admin!$E14),'Foundational criteria - entry'!$A$13=admin!$F14),admin!I14,"")</f>
        <v>There's evidence for co-creation and collaboration with some users in the tool's development (e.g. advisory board  is not balanced with only some but not all relevant stakeholder groups such as clinical/patients/technical team members able to lead the product design and development)</v>
      </c>
      <c r="D19" s="48" t="str">
        <f>IF(AND(OR('Tool info and risk tier'!$B$9=admin!$C14,'Tool info and risk tier'!$B$9=admin!$D14,'Tool info and risk tier'!$B$9=admin!$E14),'Foundational criteria - entry'!$A$13=admin!$F14),admin!J14,"")</f>
        <v>There's no evidence for co-creation and collaboration with users in the tool's development (e.g. there's no advisory board with clinical/patients/technical team members able to lead the product design and development)</v>
      </c>
      <c r="E19" s="55"/>
      <c r="F19" s="51">
        <f>IF(A19=admin!G14,admin!K14,"")</f>
        <v>0</v>
      </c>
      <c r="H19" s="11"/>
      <c r="I19" s="11"/>
      <c r="J19" s="11"/>
      <c r="K19" s="4" t="s">
        <v>4</v>
      </c>
      <c r="L19" s="4" t="s">
        <v>4</v>
      </c>
      <c r="M19" s="4" t="s">
        <v>4</v>
      </c>
      <c r="O19" s="47" t="s">
        <v>197</v>
      </c>
    </row>
    <row r="20" spans="1:15" ht="48" x14ac:dyDescent="0.2">
      <c r="A20" s="48" t="str">
        <f>IF(AND(OR('Tool info and risk tier'!$B$9=admin!$C15,'Tool info and risk tier'!$B$9=admin!$D15,'Tool info and risk tier'!$B$9=admin!$E15),'Foundational criteria - entry'!$A$13=admin!$F15),admin!G15,admin!$A$22)</f>
        <v>3.g. Ongoing feedback and call to action</v>
      </c>
      <c r="B20" s="48" t="str">
        <f>IF(AND(OR('Tool info and risk tier'!$B$9=admin!$C15,'Tool info and risk tier'!$B$9=admin!$D15,'Tool info and risk tier'!$B$9=admin!$E15),'Foundational criteria - entry'!$A$13=admin!$F15),admin!H15,"")</f>
        <v>The tool provides appropriate ongoing feedback and appropriate call to action based on the user’s state and activities (e.g. provides guidance based on user-entered information)</v>
      </c>
      <c r="C20" s="48" t="str">
        <f>IF(AND(OR('Tool info and risk tier'!$B$9=admin!$C15,'Tool info and risk tier'!$B$9=admin!$D15,'Tool info and risk tier'!$B$9=admin!$E15),'Foundational criteria - entry'!$A$13=admin!$F15),admin!I15,"")</f>
        <v>The tool partially provides some feedback and call to action based on the user’s state and activities (e.g. provides guidance based on user-entered information)</v>
      </c>
      <c r="D20" s="48" t="str">
        <f>IF(AND(OR('Tool info and risk tier'!$B$9=admin!$C15,'Tool info and risk tier'!$B$9=admin!$D15,'Tool info and risk tier'!$B$9=admin!$E15),'Foundational criteria - entry'!$A$13=admin!$F15),admin!J15,"")</f>
        <v>The tool does not provide any feedback and call to action based on the user’s state and activities (e.g. does not provide guidance based on user-entered information)</v>
      </c>
      <c r="E20" s="55"/>
      <c r="F20" s="51" t="str">
        <f>IF(A20=admin!G15,admin!K15,"")</f>
        <v>In some limited cases, depending on the tool's objectives and use cases, this criterion may not be applicable</v>
      </c>
      <c r="G20" s="11" t="s">
        <v>10</v>
      </c>
      <c r="H20" s="11"/>
      <c r="I20" s="11" t="s">
        <v>10</v>
      </c>
      <c r="J20" s="11"/>
      <c r="K20" s="4"/>
      <c r="L20" s="4" t="s">
        <v>4</v>
      </c>
      <c r="M20" s="4" t="s">
        <v>4</v>
      </c>
      <c r="O20" s="47" t="s">
        <v>199</v>
      </c>
    </row>
    <row r="21" spans="1:15" ht="135" x14ac:dyDescent="0.2">
      <c r="A21" s="48" t="str">
        <f>IF(AND(OR('Tool info and risk tier'!$B$9=admin!$C16,'Tool info and risk tier'!$B$9=admin!$D16,'Tool info and risk tier'!$B$9=admin!$E16),'Foundational criteria - entry'!$A$13=admin!$F16),admin!G16,admin!$A$22)</f>
        <v>3.h. Design appropriateness and accessiblity</v>
      </c>
      <c r="B21" s="48" t="str">
        <f>IF(AND(OR('Tool info and risk tier'!$B$9=admin!$C16,'Tool info and risk tier'!$B$9=admin!$D16,'Tool info and risk tier'!$B$9=admin!$E16),'Foundational criteria - entry'!$A$13=admin!$F16),admin!H16,"")</f>
        <v>The tool's content and design are appropriate for the target audience and accessible to vulnerable populations (e.g. adjust text size, text to voice, colourblind colour scheme adjuster, any specificity for use by minors, offline features, left and right handed options ). I.e. it takes the user context into account and does not vary in quality because of personal characteristics such as dexterity, disabilities, movement disorders, or vision problems etc.</v>
      </c>
      <c r="C21" s="48" t="str">
        <f>IF(AND(OR('Tool info and risk tier'!$B$9=admin!$C16,'Tool info and risk tier'!$B$9=admin!$D16,'Tool info and risk tier'!$B$9=admin!$E16),'Foundational criteria - entry'!$A$13=admin!$F16),admin!I16,"")</f>
        <v>The tool's content and design are partially appropriate for some but not all target audiences and not always accessible to vulnerable populations (e.g. adjust text size, text to voice, colourblind colour scheme adjuster, any specificity for use by minors, offline features, left and right handed options ). I.e. it somewhat takes the user context into account and may partially vary in quality because of personal characteristics such as dexterity, disabilities, movement disorders, or vision problems etc.</v>
      </c>
      <c r="D21" s="48" t="str">
        <f>IF(AND(OR('Tool info and risk tier'!$B$9=admin!$C16,'Tool info and risk tier'!$B$9=admin!$D16,'Tool info and risk tier'!$B$9=admin!$E16),'Foundational criteria - entry'!$A$13=admin!$F16),admin!J16,"")</f>
        <v>The tool's content and design are not appropriate for the target audience and not accessible to vulnerable populations (e.g. adjust text size, text to voice, colourblind colour scheme adjuster, any specificity for use by minors, offline features, left and right handed options ). I.e. it does not take the user context into account and varies in quality because of personal characteristics such as dexterity, disabilities, movement disorders, or vision problems etc.</v>
      </c>
      <c r="E21" s="55"/>
      <c r="F21" s="51">
        <f>IF(A21=admin!G16,admin!K16,"")</f>
        <v>0</v>
      </c>
      <c r="H21" s="11" t="s">
        <v>10</v>
      </c>
      <c r="I21" s="11" t="s">
        <v>10</v>
      </c>
      <c r="J21" s="11"/>
      <c r="K21" s="4" t="s">
        <v>4</v>
      </c>
      <c r="L21" s="4" t="s">
        <v>4</v>
      </c>
      <c r="M21" s="4" t="s">
        <v>4</v>
      </c>
      <c r="O21" s="70" t="s">
        <v>244</v>
      </c>
    </row>
    <row r="22" spans="1:15" ht="49" thickBot="1" x14ac:dyDescent="0.25">
      <c r="A22" s="48" t="str">
        <f>IF(AND(OR('Tool info and risk tier'!$B$9=admin!$C17,'Tool info and risk tier'!$B$9=admin!$D17,'Tool info and risk tier'!$B$9=admin!$E17),'Foundational criteria - entry'!$A$13=admin!$F17),admin!G17,admin!$A$22)</f>
        <v>3.i. Fosters HCP-patient interaction</v>
      </c>
      <c r="B22" s="48" t="str">
        <f>IF(AND(OR('Tool info and risk tier'!$B$9=admin!$C17,'Tool info and risk tier'!$B$9=admin!$D17,'Tool info and risk tier'!$B$9=admin!$E17),'Foundational criteria - entry'!$A$13=admin!$F17),admin!H17,"")</f>
        <v>The tool has the ability to foster the interaction between the health care professionals and their patients (e.g. communication features, feedback options)</v>
      </c>
      <c r="C22" s="48">
        <f>IF(AND(OR('Tool info and risk tier'!$B$9=admin!$C17,'Tool info and risk tier'!$B$9=admin!$D17,'Tool info and risk tier'!$B$9=admin!$E17),'Foundational criteria - entry'!$A$13=admin!$F17),admin!I17,"")</f>
        <v>0</v>
      </c>
      <c r="D22" s="48" t="str">
        <f>IF(AND(OR('Tool info and risk tier'!$B$9=admin!$C17,'Tool info and risk tier'!$B$9=admin!$D17,'Tool info and risk tier'!$B$9=admin!$E17),'Foundational criteria - entry'!$A$13=admin!$F17),admin!J17,"")</f>
        <v>The tool does not have the ability to foster the interaction between the health care professionals and their patients (e.g. there are no communication features, feedback options)</v>
      </c>
      <c r="E22" s="55"/>
      <c r="F22" s="51" t="str">
        <f>IF(A22=admin!G17,admin!K17,"")</f>
        <v>In some very limited cases where the tool being assessed is completely autonomous and is not designed to be integrated in the traditional halthcare setting, this criterion may not be applicable</v>
      </c>
      <c r="G22" s="11" t="s">
        <v>10</v>
      </c>
      <c r="H22" s="11"/>
      <c r="I22" s="11"/>
      <c r="J22" s="11"/>
      <c r="K22" s="4"/>
      <c r="L22" s="4" t="s">
        <v>4</v>
      </c>
      <c r="M22" s="4" t="s">
        <v>4</v>
      </c>
      <c r="O22" s="47" t="s">
        <v>201</v>
      </c>
    </row>
    <row r="23" spans="1:15" ht="19" thickTop="1" thickBot="1" x14ac:dyDescent="0.25">
      <c r="A23" s="49" t="s">
        <v>21</v>
      </c>
      <c r="B23" s="85" t="s">
        <v>79</v>
      </c>
      <c r="C23" s="86"/>
      <c r="D23" s="86"/>
      <c r="E23" s="31" t="str">
        <f>IF(COUNT(E24:E27)=0,"",AVERAGE(E24:E27))</f>
        <v/>
      </c>
      <c r="F23" s="50"/>
      <c r="H23" s="11"/>
      <c r="I23" s="11"/>
      <c r="J23" s="11"/>
      <c r="K23" s="4"/>
      <c r="L23" s="4"/>
      <c r="M23" s="4"/>
      <c r="O23" s="47"/>
    </row>
    <row r="24" spans="1:15" ht="65" thickTop="1" x14ac:dyDescent="0.2">
      <c r="A24" s="48" t="str">
        <f>IF(AND(OR('Tool info and risk tier'!$B$9=admin!$C18,'Tool info and risk tier'!$B$9=admin!$D18,'Tool info and risk tier'!$B$9=admin!$E18),'Foundational criteria - entry'!$A$23=admin!$F18),admin!G18,admin!$A$22)</f>
        <v>4.a. Clear privacy policy</v>
      </c>
      <c r="B24" s="48" t="str">
        <f>IF(AND(OR('Tool info and risk tier'!$B$9=admin!$C18,'Tool info and risk tier'!$B$9=admin!$D18,'Tool info and risk tier'!$B$9=admin!$E18),'Foundational criteria - entry'!$A$23=admin!$F18),admin!H18,"")</f>
        <v>The tool has a clear privacy policy and informs the users on how their data will be kept confidential and secured and how the data may be used (e.g., for commercial or research purposes)</v>
      </c>
      <c r="C24" s="48" t="str">
        <f>IF(AND(OR('Tool info and risk tier'!$B$9=admin!$C18,'Tool info and risk tier'!$B$9=admin!$D18,'Tool info and risk tier'!$B$9=admin!$E18),'Foundational criteria - entry'!$A$23=admin!$F18),admin!I18,"")</f>
        <v>The tool has a complex privacy policy and the users are not clearly informed on how their data will be kept confidential and secured and how the data may be used (e.g., for commercial or research purposes)</v>
      </c>
      <c r="D24" s="48" t="str">
        <f>IF(AND(OR('Tool info and risk tier'!$B$9=admin!$C18,'Tool info and risk tier'!$B$9=admin!$D18,'Tool info and risk tier'!$B$9=admin!$E18),'Foundational criteria - entry'!$A$23=admin!$F18),admin!J18,"")</f>
        <v>The tool does not have a clear privacy policy and does not inform the users on how their data will be kept confidential and secured and how the data may be used (e.g., for commercial or research purposes)</v>
      </c>
      <c r="E24" s="55"/>
      <c r="F24" s="51">
        <f>IF(A24=admin!G18,admin!K18,"")</f>
        <v>0</v>
      </c>
      <c r="H24" s="11"/>
      <c r="I24" s="11"/>
      <c r="J24" s="11"/>
      <c r="K24" s="4" t="s">
        <v>4</v>
      </c>
      <c r="L24" s="4" t="s">
        <v>4</v>
      </c>
      <c r="M24" s="4" t="s">
        <v>4</v>
      </c>
      <c r="O24" s="47" t="s">
        <v>202</v>
      </c>
    </row>
    <row r="25" spans="1:15" ht="60" x14ac:dyDescent="0.2">
      <c r="A25" s="48" t="str">
        <f>IF(AND(OR('Tool info and risk tier'!$B$9=admin!$C19,'Tool info and risk tier'!$B$9=admin!$D19,'Tool info and risk tier'!$B$9=admin!$E19),'Foundational criteria - entry'!$A$23=admin!$F19),admin!G19,admin!$A$22)</f>
        <v>4.b. Respects informed consent</v>
      </c>
      <c r="B25" s="48" t="str">
        <f>IF(AND(OR('Tool info and risk tier'!$B$9=admin!$C19,'Tool info and risk tier'!$B$9=admin!$D19,'Tool info and risk tier'!$B$9=admin!$E19),'Foundational criteria - entry'!$A$23=admin!$F19),admin!H19,"")</f>
        <v>The tool respects informed consent and allows the user to opt out of data collection (e.g. ability to configure the settings of their data storage, access, and management)</v>
      </c>
      <c r="C25" s="48" t="str">
        <f>IF(AND(OR('Tool info and risk tier'!$B$9=admin!$C19,'Tool info and risk tier'!$B$9=admin!$D19,'Tool info and risk tier'!$B$9=admin!$E19),'Foundational criteria - entry'!$A$23=admin!$F19),admin!I19,"")</f>
        <v>The tool partially respects informed consent and allows the user to opt out of some but not all data collection (e.g. ability to configure some settings of their data storage, access, and management)</v>
      </c>
      <c r="D25" s="48" t="str">
        <f>IF(AND(OR('Tool info and risk tier'!$B$9=admin!$C19,'Tool info and risk tier'!$B$9=admin!$D19,'Tool info and risk tier'!$B$9=admin!$E19),'Foundational criteria - entry'!$A$23=admin!$F19),admin!J19,"")</f>
        <v>The tool does not respect informed consent and does not allow the user to opt out of data collection (e.g. ability to configure the settings of their data storage, access, and management)</v>
      </c>
      <c r="E25" s="55"/>
      <c r="F25" s="51">
        <f>IF(A25=admin!G19,admin!K19,"")</f>
        <v>0</v>
      </c>
      <c r="H25" s="11"/>
      <c r="I25" s="11"/>
      <c r="J25" s="11"/>
      <c r="K25" s="4" t="s">
        <v>4</v>
      </c>
      <c r="L25" s="4" t="s">
        <v>4</v>
      </c>
      <c r="M25" s="4" t="s">
        <v>4</v>
      </c>
      <c r="O25" s="70" t="s">
        <v>205</v>
      </c>
    </row>
    <row r="26" spans="1:15" ht="48" x14ac:dyDescent="0.2">
      <c r="A26" s="48" t="str">
        <f>IF(AND(OR('Tool info and risk tier'!$B$9=admin!$C20,'Tool info and risk tier'!$B$9=admin!$D20,'Tool info and risk tier'!$B$9=admin!$E20),'Foundational criteria - entry'!$A$23=admin!$F20),admin!G20,admin!$A$22)</f>
        <v>4.c. Data accessibility</v>
      </c>
      <c r="B26" s="48" t="str">
        <f>IF(AND(OR('Tool info and risk tier'!$B$9=admin!$C20,'Tool info and risk tier'!$B$9=admin!$D20,'Tool info and risk tier'!$B$9=admin!$E20),'Foundational criteria - entry'!$A$23=admin!$F20),admin!H20,"")</f>
        <v>The tool and its data can be accessed at any time and on different platforms and operating systems (e.g., Android, iOS…)</v>
      </c>
      <c r="C26" s="48" t="str">
        <f>IF(AND(OR('Tool info and risk tier'!$B$9=admin!$C20,'Tool info and risk tier'!$B$9=admin!$D20,'Tool info and risk tier'!$B$9=admin!$E20),'Foundational criteria - entry'!$A$23=admin!$F20),admin!I20,"")</f>
        <v xml:space="preserve">The tool and its data can be accessed most of the time and on  some but not all important platforms and operating systems (e.g., Android, iOS…) </v>
      </c>
      <c r="D26" s="48" t="str">
        <f>IF(AND(OR('Tool info and risk tier'!$B$9=admin!$C20,'Tool info and risk tier'!$B$9=admin!$D20,'Tool info and risk tier'!$B$9=admin!$E20),'Foundational criteria - entry'!$A$23=admin!$F20),admin!J20,"")</f>
        <v>The tool and its data cannot always be accessed (e.g. not available offline) and on  only one platform or operating system (e.g., Android, iOS…)</v>
      </c>
      <c r="E26" s="55"/>
      <c r="F26" s="51">
        <f>IF(A26=admin!G20,admin!K20,"")</f>
        <v>0</v>
      </c>
      <c r="H26" s="11"/>
      <c r="I26" s="11"/>
      <c r="J26" s="11"/>
      <c r="K26" s="4" t="s">
        <v>4</v>
      </c>
      <c r="L26" s="4" t="s">
        <v>4</v>
      </c>
      <c r="M26" s="4" t="s">
        <v>4</v>
      </c>
      <c r="O26" s="47" t="s">
        <v>312</v>
      </c>
    </row>
    <row r="27" spans="1:15" ht="33" thickBot="1" x14ac:dyDescent="0.25">
      <c r="A27" s="48" t="str">
        <f>IF(AND(OR('Tool info and risk tier'!$B$9=admin!$C21,'Tool info and risk tier'!$B$9=admin!$D21,'Tool info and risk tier'!$B$9=admin!$E21),'Foundational criteria - entry'!$A$23=admin!$F21),admin!G21,admin!$A$22)</f>
        <v>4.d. Enables easy data deletion</v>
      </c>
      <c r="B27" s="48" t="str">
        <f>IF(AND(OR('Tool info and risk tier'!$B$9=admin!$C21,'Tool info and risk tier'!$B$9=admin!$D21,'Tool info and risk tier'!$B$9=admin!$E21),'Foundational criteria - entry'!$A$23=admin!$F21),admin!H21,"")</f>
        <v>The tool explicitly and easily enables users to delete their data</v>
      </c>
      <c r="C27" s="48" t="str">
        <f>IF(AND(OR('Tool info and risk tier'!$B$9=admin!$C21,'Tool info and risk tier'!$B$9=admin!$D21,'Tool info and risk tier'!$B$9=admin!$E21),'Foundational criteria - entry'!$A$23=admin!$F21),admin!I21,"")</f>
        <v>The tool enables users to delete their data but not in an easy or explicit way</v>
      </c>
      <c r="D27" s="48" t="str">
        <f>IF(AND(OR('Tool info and risk tier'!$B$9=admin!$C21,'Tool info and risk tier'!$B$9=admin!$D21,'Tool info and risk tier'!$B$9=admin!$E21),'Foundational criteria - entry'!$A$23=admin!$F21),admin!J21,"")</f>
        <v>The tool does not enable users to delete their data</v>
      </c>
      <c r="E27" s="55"/>
      <c r="F27" s="51">
        <f>IF(A27=admin!G21,admin!K21,"")</f>
        <v>0</v>
      </c>
      <c r="H27" s="11"/>
      <c r="I27" s="11"/>
      <c r="J27" s="11"/>
      <c r="K27" s="4" t="s">
        <v>4</v>
      </c>
      <c r="L27" s="4" t="s">
        <v>4</v>
      </c>
      <c r="M27" s="4" t="s">
        <v>4</v>
      </c>
      <c r="O27" s="47" t="s">
        <v>206</v>
      </c>
    </row>
    <row r="28" spans="1:15" ht="19" thickTop="1" thickBot="1" x14ac:dyDescent="0.25">
      <c r="A28" s="49" t="s">
        <v>22</v>
      </c>
      <c r="B28" s="85" t="s">
        <v>79</v>
      </c>
      <c r="C28" s="86"/>
      <c r="D28" s="86"/>
      <c r="E28" s="31" t="str">
        <f>IF(COUNT(E29:E32)=0,"",AVERAGE(E29:E32))</f>
        <v/>
      </c>
      <c r="F28" s="50"/>
      <c r="H28" s="11"/>
      <c r="I28" s="11"/>
      <c r="J28" s="11"/>
      <c r="K28" s="4"/>
      <c r="L28" s="4"/>
      <c r="M28" s="4"/>
      <c r="O28" s="47"/>
    </row>
    <row r="29" spans="1:15" ht="61" thickTop="1" x14ac:dyDescent="0.2">
      <c r="A29" s="48" t="str">
        <f>IF(AND(OR('Tool info and risk tier'!$B$9=admin!$C22,'Tool info and risk tier'!$B$9=admin!$D22,'Tool info and risk tier'!$B$9=admin!$E22),'Foundational criteria - entry'!$A$28=admin!$F22),admin!G22,admin!$A$22)</f>
        <v>5.a. Clear info about features and use</v>
      </c>
      <c r="B29" s="48" t="str">
        <f>IF(AND(OR('Tool info and risk tier'!$B$9=admin!$C22,'Tool info and risk tier'!$B$9=admin!$D22,'Tool info and risk tier'!$B$9=admin!$E22),'Foundational criteria - entry'!$A$28=admin!$F22),admin!H22,"")</f>
        <v>There is clear information about the tool's features and appropriate ways to utilize it (e.g., adjunct, standalone) and the population it is designed to serve, presented in a concise way not overwhelming to the user</v>
      </c>
      <c r="C29" s="48" t="str">
        <f>IF(AND(OR('Tool info and risk tier'!$B$9=admin!$C22,'Tool info and risk tier'!$B$9=admin!$D22,'Tool info and risk tier'!$B$9=admin!$E22),'Foundational criteria - entry'!$A$28=admin!$F22),admin!I22,"")</f>
        <v>There is some information about the tool's features and appropriate ways to utilize it (e.g., adjunct, standalone) and the population it is designed to serve, but it is presented in an inconcise way and can be overwhelming to the user</v>
      </c>
      <c r="D29" s="48" t="str">
        <f>IF(AND(OR('Tool info and risk tier'!$B$9=admin!$C22,'Tool info and risk tier'!$B$9=admin!$D22,'Tool info and risk tier'!$B$9=admin!$E22),'Foundational criteria - entry'!$A$28=admin!$F22),admin!J22,"")</f>
        <v>There is no information about the tool's features and appropriate ways to utilize it (e.g., adjunct, standalone) and the population it is designed to serve</v>
      </c>
      <c r="E29" s="55"/>
      <c r="F29" s="51">
        <f>IF(A29=admin!G22,admin!K22,"")</f>
        <v>0</v>
      </c>
      <c r="H29" s="11"/>
      <c r="I29" s="11"/>
      <c r="J29" s="11"/>
      <c r="K29" s="4" t="s">
        <v>4</v>
      </c>
      <c r="L29" s="4" t="s">
        <v>4</v>
      </c>
      <c r="M29" s="4" t="s">
        <v>4</v>
      </c>
      <c r="O29" s="70" t="s">
        <v>208</v>
      </c>
    </row>
    <row r="30" spans="1:15" ht="48" x14ac:dyDescent="0.2">
      <c r="A30" s="48" t="str">
        <f>IF(AND(OR('Tool info and risk tier'!$B$9=admin!$C23,'Tool info and risk tier'!$B$9=admin!$D23,'Tool info and risk tier'!$B$9=admin!$E23),'Foundational criteria - entry'!$A$28=admin!$F23),admin!G23,admin!$A$22)</f>
        <v>5.b. Functionality is clearly identifiable</v>
      </c>
      <c r="B30" s="48" t="str">
        <f>IF(AND(OR('Tool info and risk tier'!$B$9=admin!$C23,'Tool info and risk tier'!$B$9=admin!$D23,'Tool info and risk tier'!$B$9=admin!$E23),'Foundational criteria - entry'!$A$28=admin!$F23),admin!H23,"")</f>
        <v>The functionality of each element is clearly identifiable (e.g. if the user must take a specific action, the tool clearly and visually indicates the action to be taken)</v>
      </c>
      <c r="C30" s="48" t="str">
        <f>IF(AND(OR('Tool info and risk tier'!$B$9=admin!$C23,'Tool info and risk tier'!$B$9=admin!$D23,'Tool info and risk tier'!$B$9=admin!$E23),'Foundational criteria - entry'!$A$28=admin!$F23),admin!I23,"")</f>
        <v>The functionality of some, but not all, elements is somewhat identifiable (e.g. if the user must take a specific action, the tool indicates the action to be taken, but not always in a clear way)</v>
      </c>
      <c r="D30" s="48" t="str">
        <f>IF(AND(OR('Tool info and risk tier'!$B$9=admin!$C23,'Tool info and risk tier'!$B$9=admin!$D23,'Tool info and risk tier'!$B$9=admin!$E23),'Foundational criteria - entry'!$A$28=admin!$F23),admin!J23,"")</f>
        <v>The functionality of some elements is not identifiable (e.g. if the user must take a specific action, the tool does not indicate the action to be taken)</v>
      </c>
      <c r="E30" s="55"/>
      <c r="F30" s="51">
        <f>IF(A30=admin!G23,admin!K23,"")</f>
        <v>0</v>
      </c>
      <c r="H30" s="11" t="s">
        <v>10</v>
      </c>
      <c r="I30" s="11" t="s">
        <v>10</v>
      </c>
      <c r="J30" s="11"/>
      <c r="K30" s="4" t="s">
        <v>4</v>
      </c>
      <c r="L30" s="4" t="s">
        <v>4</v>
      </c>
      <c r="M30" s="4" t="s">
        <v>4</v>
      </c>
      <c r="O30" s="47" t="s">
        <v>215</v>
      </c>
    </row>
    <row r="31" spans="1:15" ht="48" x14ac:dyDescent="0.2">
      <c r="A31" s="48" t="str">
        <f>IF(AND(OR('Tool info and risk tier'!$B$9=admin!$C24,'Tool info and risk tier'!$B$9=admin!$D24,'Tool info and risk tier'!$B$9=admin!$E24),'Foundational criteria - entry'!$A$28=admin!$F24),admin!G24,admin!$A$22)</f>
        <v>5.c. Specificmeasurable and achievable goals</v>
      </c>
      <c r="B31" s="48" t="str">
        <f>IF(AND(OR('Tool info and risk tier'!$B$9=admin!$C24,'Tool info and risk tier'!$B$9=admin!$D24,'Tool info and risk tier'!$B$9=admin!$E24),'Foundational criteria - entry'!$A$28=admin!$F24),admin!H24,"")</f>
        <v>The tool has specific, measurable and achievable goals (desired outcomes) that are specified/obvious within the tool itself</v>
      </c>
      <c r="C31" s="48" t="str">
        <f>IF(AND(OR('Tool info and risk tier'!$B$9=admin!$C24,'Tool info and risk tier'!$B$9=admin!$D24,'Tool info and risk tier'!$B$9=admin!$E24),'Foundational criteria - entry'!$A$28=admin!$F24),admin!I24,"")</f>
        <v>The tool has somewhat specific, measurable and achievable goals (desired outcomes) but they are not specified/obvious within the tool itself</v>
      </c>
      <c r="D31" s="48" t="str">
        <f>IF(AND(OR('Tool info and risk tier'!$B$9=admin!$C24,'Tool info and risk tier'!$B$9=admin!$D24,'Tool info and risk tier'!$B$9=admin!$E24),'Foundational criteria - entry'!$A$28=admin!$F24),admin!J24,"")</f>
        <v xml:space="preserve">The tool does not have specific, measurable and achievable goals (desired outcomes) </v>
      </c>
      <c r="E31" s="55"/>
      <c r="F31" s="51">
        <f>IF(A31=admin!G24,admin!K24,"")</f>
        <v>0</v>
      </c>
      <c r="H31" s="11"/>
      <c r="I31" s="11"/>
      <c r="J31" s="11"/>
      <c r="K31" s="4" t="s">
        <v>4</v>
      </c>
      <c r="L31" s="4" t="s">
        <v>4</v>
      </c>
      <c r="M31" s="4" t="s">
        <v>4</v>
      </c>
      <c r="O31" s="47" t="s">
        <v>211</v>
      </c>
    </row>
    <row r="32" spans="1:15" ht="65" thickBot="1" x14ac:dyDescent="0.25">
      <c r="A32" s="48" t="str">
        <f>IF(AND(OR('Tool info and risk tier'!$B$9=admin!$C25,'Tool info and risk tier'!$B$9=admin!$D25,'Tool info and risk tier'!$B$9=admin!$E25),'Foundational criteria - entry'!$A$28=admin!$F25),admin!G25,admin!$A$22)</f>
        <v xml:space="preserve">5.d. Interactive features are customisable </v>
      </c>
      <c r="B32" s="48" t="str">
        <f>IF(AND(OR('Tool info and risk tier'!$B$9=admin!$C25,'Tool info and risk tier'!$B$9=admin!$D25,'Tool info and risk tier'!$B$9=admin!$E25),'Foundational criteria - entry'!$A$28=admin!$F25),admin!H25,"")</f>
        <v>Interactive features such as reminders, push notifications, and prompts are customisable and not overwhelming (e.g. users can customise the frequency and timing of reminders to suit their daily routines)</v>
      </c>
      <c r="C32" s="48" t="str">
        <f>IF(AND(OR('Tool info and risk tier'!$B$9=admin!$C25,'Tool info and risk tier'!$B$9=admin!$D25,'Tool info and risk tier'!$B$9=admin!$E25),'Foundational criteria - entry'!$A$28=admin!$F25),admin!I25,"")</f>
        <v>Some, but not all, interactive features such as reminders, push notifications, and prompts are somewhat customisable (e.g. users can customise the frequency or timing of reminders to suit their daily routines)</v>
      </c>
      <c r="D32" s="48" t="str">
        <f>IF(AND(OR('Tool info and risk tier'!$B$9=admin!$C25,'Tool info and risk tier'!$B$9=admin!$D25,'Tool info and risk tier'!$B$9=admin!$E25),'Foundational criteria - entry'!$A$28=admin!$F25),admin!J25,"")</f>
        <v xml:space="preserve">Interactive features such as reminders, push notifications, and prompts are not customisable </v>
      </c>
      <c r="E32" s="55"/>
      <c r="F32" s="51">
        <f>IF(A32=admin!G25,admin!K25,"")</f>
        <v>0</v>
      </c>
      <c r="H32" s="11"/>
      <c r="I32" s="11"/>
      <c r="J32" s="11"/>
      <c r="K32" s="4" t="s">
        <v>4</v>
      </c>
      <c r="L32" s="4" t="s">
        <v>4</v>
      </c>
      <c r="M32" s="4" t="s">
        <v>4</v>
      </c>
      <c r="O32" s="47" t="s">
        <v>214</v>
      </c>
    </row>
    <row r="33" spans="1:15" ht="19" thickTop="1" thickBot="1" x14ac:dyDescent="0.25">
      <c r="A33" s="49" t="s">
        <v>23</v>
      </c>
      <c r="B33" s="85" t="s">
        <v>79</v>
      </c>
      <c r="C33" s="86"/>
      <c r="D33" s="86"/>
      <c r="E33" s="31" t="str">
        <f>IF(COUNT(E34:E40)=0,"",AVERAGE(E34:E40))</f>
        <v/>
      </c>
      <c r="F33" s="50"/>
      <c r="H33" s="11"/>
      <c r="I33" s="11"/>
      <c r="J33" s="11"/>
      <c r="K33" s="4"/>
      <c r="L33" s="4"/>
      <c r="M33" s="4"/>
      <c r="O33" s="70"/>
    </row>
    <row r="34" spans="1:15" ht="49" thickTop="1" x14ac:dyDescent="0.2">
      <c r="A34" s="48" t="str">
        <f>IF(AND(OR('Tool info and risk tier'!$B$9=admin!$C26,'Tool info and risk tier'!$B$9=admin!$D26,'Tool info and risk tier'!$B$9=admin!$E26),'Foundational criteria - entry'!$A$33=admin!$F26),admin!G26,admin!$A$22)</f>
        <v>6.a. Content is accuratecompleteconsistentand timely</v>
      </c>
      <c r="B34" s="48" t="str">
        <f>IF(AND(OR('Tool info and risk tier'!$B$9=admin!$C26,'Tool info and risk tier'!$B$9=admin!$D26,'Tool info and risk tier'!$B$9=admin!$E26),'Foundational criteria - entry'!$A$33=admin!$F26),admin!H26,"")</f>
        <v>Health-related content is accurate, complete, consistent, and timely (e.g. according to state of the art scientific evidence)</v>
      </c>
      <c r="C34" s="48" t="str">
        <f>IF(AND(OR('Tool info and risk tier'!$B$9=admin!$C26,'Tool info and risk tier'!$B$9=admin!$D26,'Tool info and risk tier'!$B$9=admin!$E26),'Foundational criteria - entry'!$A$33=admin!$F26),admin!I26,"")</f>
        <v>Health-related content is somewhat, but not always, accurate, complete, consistent, or timely (e.g. according to state of the art scientific evidence)</v>
      </c>
      <c r="D34" s="48" t="str">
        <f>IF(AND(OR('Tool info and risk tier'!$B$9=admin!$C26,'Tool info and risk tier'!$B$9=admin!$D26,'Tool info and risk tier'!$B$9=admin!$E26),'Foundational criteria - entry'!$A$33=admin!$F26),admin!J26,"")</f>
        <v>Health-related content is not accurate, complete, consistent, nor timely (e.g. according to state of the art scientific evidence)</v>
      </c>
      <c r="E34" s="55"/>
      <c r="F34" s="51">
        <f>IF(A34=admin!G26,admin!K26,"")</f>
        <v>0</v>
      </c>
      <c r="H34" s="11"/>
      <c r="I34" s="11" t="s">
        <v>10</v>
      </c>
      <c r="J34" s="11"/>
      <c r="K34" s="4" t="s">
        <v>4</v>
      </c>
      <c r="L34" s="4" t="s">
        <v>4</v>
      </c>
      <c r="M34" s="4" t="s">
        <v>4</v>
      </c>
      <c r="O34" s="47" t="s">
        <v>217</v>
      </c>
    </row>
    <row r="35" spans="1:15" ht="96" x14ac:dyDescent="0.2">
      <c r="A35" s="48" t="str">
        <f>IF(AND(OR('Tool info and risk tier'!$B$9=admin!$C27,'Tool info and risk tier'!$B$9=admin!$D27,'Tool info and risk tier'!$B$9=admin!$E27),'Foundational criteria - entry'!$A$33=admin!$F27),admin!G27,admin!$A$22)</f>
        <v>6.b. Content is appropriate for target audience</v>
      </c>
      <c r="B35" s="48" t="str">
        <f>IF(AND(OR('Tool info and risk tier'!$B$9=admin!$C27,'Tool info and risk tier'!$B$9=admin!$D27,'Tool info and risk tier'!$B$9=admin!$E27),'Foundational criteria - entry'!$A$33=admin!$F27),admin!H27,"")</f>
        <v>The tool's content is provided in a clear and appropriate way for the target audience (using an understandable, plain and simple language, with messages adapted to the user profile in terms of linguistic style and level, facilitating user understanding and avoiding using technicalities)</v>
      </c>
      <c r="C35" s="48" t="str">
        <f>IF(AND(OR('Tool info and risk tier'!$B$9=admin!$C27,'Tool info and risk tier'!$B$9=admin!$D27,'Tool info and risk tier'!$B$9=admin!$E27),'Foundational criteria - entry'!$A$33=admin!$F27),admin!I27,"")</f>
        <v>The tool's content is somewhat, but not always, provided in a clear and appropriate way for the target audience (using a somewhat understandable, plain and simple language, with messages somewhat adapted to the user profile in terms of linguistic style and level, and not always avoiding using technicalities)</v>
      </c>
      <c r="D35" s="48" t="str">
        <f>IF(AND(OR('Tool info and risk tier'!$B$9=admin!$C27,'Tool info and risk tier'!$B$9=admin!$D27,'Tool info and risk tier'!$B$9=admin!$E27),'Foundational criteria - entry'!$A$33=admin!$F27),admin!J27,"")</f>
        <v>The tool's content is not provided in a clear and appropriate way for the target audience (does not use an understandable, plain and simple language, and messages are not adapted to the user profile in terms of linguistic style and level, using technicalities, not facilitating user understanding)</v>
      </c>
      <c r="E35" s="55"/>
      <c r="F35" s="51">
        <f>IF(A35=admin!G27,admin!K27,"")</f>
        <v>0</v>
      </c>
      <c r="H35" s="11" t="s">
        <v>10</v>
      </c>
      <c r="I35" s="11" t="s">
        <v>10</v>
      </c>
      <c r="J35" s="11"/>
      <c r="K35" s="4" t="s">
        <v>4</v>
      </c>
      <c r="L35" s="4" t="s">
        <v>4</v>
      </c>
      <c r="M35" s="4" t="s">
        <v>4</v>
      </c>
      <c r="O35" s="47" t="s">
        <v>219</v>
      </c>
    </row>
    <row r="36" spans="1:15" ht="48" x14ac:dyDescent="0.2">
      <c r="A36" s="48" t="str">
        <f>IF(AND(OR('Tool info and risk tier'!$B$9=admin!$C28,'Tool info and risk tier'!$B$9=admin!$D28,'Tool info and risk tier'!$B$9=admin!$E28),'Foundational criteria - entry'!$A$33=admin!$F28),admin!G28,admin!$A$22)</f>
        <v>6.c. Sufficient information</v>
      </c>
      <c r="B36" s="48" t="str">
        <f>IF(AND(OR('Tool info and risk tier'!$B$9=admin!$C28,'Tool info and risk tier'!$B$9=admin!$D28,'Tool info and risk tier'!$B$9=admin!$E28),'Foundational criteria - entry'!$A$33=admin!$F28),admin!H28,"")</f>
        <v>There is sufficient information throughout the tool without any omissions, over-explanations, or irrelevant data</v>
      </c>
      <c r="C36" s="48" t="str">
        <f>IF(AND(OR('Tool info and risk tier'!$B$9=admin!$C28,'Tool info and risk tier'!$B$9=admin!$D28,'Tool info and risk tier'!$B$9=admin!$E28),'Foundational criteria - entry'!$A$33=admin!$F28),admin!I28,"")</f>
        <v>There is somehat sufficient information throughout the tool, but there are some omissions, or over-explanations, or irrelevant data</v>
      </c>
      <c r="D36" s="48" t="str">
        <f>IF(AND(OR('Tool info and risk tier'!$B$9=admin!$C28,'Tool info and risk tier'!$B$9=admin!$D28,'Tool info and risk tier'!$B$9=admin!$E28),'Foundational criteria - entry'!$A$33=admin!$F28),admin!J28,"")</f>
        <v>There is no sufficient information throughout the tool, there are clear omissions, or over-explanations, or irrelevant data</v>
      </c>
      <c r="E36" s="56"/>
      <c r="F36" s="51">
        <f>IF(A36=admin!G28,admin!K28,"")</f>
        <v>0</v>
      </c>
      <c r="H36" s="11" t="s">
        <v>10</v>
      </c>
      <c r="I36" s="11" t="s">
        <v>10</v>
      </c>
      <c r="J36" s="11"/>
      <c r="K36" s="4" t="s">
        <v>4</v>
      </c>
      <c r="L36" s="4" t="s">
        <v>4</v>
      </c>
      <c r="M36" s="4" t="s">
        <v>4</v>
      </c>
      <c r="O36" s="47" t="s">
        <v>221</v>
      </c>
    </row>
    <row r="37" spans="1:15" ht="30" x14ac:dyDescent="0.2">
      <c r="A37" s="48" t="str">
        <f>IF(AND(OR('Tool info and risk tier'!$B$9=admin!$C29,'Tool info and risk tier'!$B$9=admin!$D29,'Tool info and risk tier'!$B$9=admin!$E29),'Foundational criteria - entry'!$A$33=admin!$F29),admin!G29,admin!$A$22)</f>
        <v>6.e. Content reviewed by patients</v>
      </c>
      <c r="B37" s="48" t="str">
        <f>IF(AND(OR('Tool info and risk tier'!$B$9=admin!$C29,'Tool info and risk tier'!$B$9=admin!$D29,'Tool info and risk tier'!$B$9=admin!$E29),'Foundational criteria - entry'!$A$33=admin!$F29),admin!H29,"")</f>
        <v>The content has been reviewed by patients to ensure readability and acceptability</v>
      </c>
      <c r="C37" s="48">
        <f>IF(AND(OR('Tool info and risk tier'!$B$9=admin!$C29,'Tool info and risk tier'!$B$9=admin!$D29,'Tool info and risk tier'!$B$9=admin!$E29),'Foundational criteria - entry'!$A$33=admin!$F29),admin!I29,"")</f>
        <v>0</v>
      </c>
      <c r="D37" s="48" t="str">
        <f>IF(AND(OR('Tool info and risk tier'!$B$9=admin!$C29,'Tool info and risk tier'!$B$9=admin!$D29,'Tool info and risk tier'!$B$9=admin!$E29),'Foundational criteria - entry'!$A$33=admin!$F29),admin!J29,"")</f>
        <v>The content has not been reviewed by patients to ensure readability and acceptability</v>
      </c>
      <c r="E37" s="55"/>
      <c r="F37" s="51">
        <f>IF(A37=admin!G29,admin!K29,"")</f>
        <v>0</v>
      </c>
      <c r="H37" s="11"/>
      <c r="I37" s="11"/>
      <c r="J37" s="11"/>
      <c r="K37" s="4" t="s">
        <v>4</v>
      </c>
      <c r="L37" s="4" t="s">
        <v>4</v>
      </c>
      <c r="M37" s="4" t="s">
        <v>4</v>
      </c>
      <c r="O37" s="70" t="s">
        <v>71</v>
      </c>
    </row>
    <row r="38" spans="1:15" ht="64" x14ac:dyDescent="0.2">
      <c r="A38" s="48" t="str">
        <f>IF(AND(OR('Tool info and risk tier'!$B$9=admin!$C30,'Tool info and risk tier'!$B$9=admin!$D30,'Tool info and risk tier'!$B$9=admin!$E30),'Foundational criteria - entry'!$A$33=admin!$F30),admin!G30,admin!$A$22)</f>
        <v>6.f. Quality information from credible sources</v>
      </c>
      <c r="B38" s="48" t="str">
        <f>IF(AND(OR('Tool info and risk tier'!$B$9=admin!$C30,'Tool info and risk tier'!$B$9=admin!$D30,'Tool info and risk tier'!$B$9=admin!$E30),'Foundational criteria - entry'!$A$33=admin!$F30),admin!H30,"")</f>
        <v>The tool contains high quality information (e.g. text, feedback, charts, measures, references) from credible and legitimate sources (e.g., WHO)</v>
      </c>
      <c r="C38" s="48" t="str">
        <f>IF(AND(OR('Tool info and risk tier'!$B$9=admin!$C30,'Tool info and risk tier'!$B$9=admin!$D30,'Tool info and risk tier'!$B$9=admin!$E30),'Foundational criteria - entry'!$A$33=admin!$F30),admin!I30,"")</f>
        <v>The tool contains sometimes, but not always, high quality information (e.g. text, feedback, charts, measures, references) and sometimes, but not always, from credible and legitimate sources (e.g., WHO)</v>
      </c>
      <c r="D38" s="48" t="str">
        <f>IF(AND(OR('Tool info and risk tier'!$B$9=admin!$C30,'Tool info and risk tier'!$B$9=admin!$D30,'Tool info and risk tier'!$B$9=admin!$E30),'Foundational criteria - entry'!$A$33=admin!$F30),admin!J30,"")</f>
        <v>The tool does not contain high quality information (e.g. text, feedback, charts, measures, references) nor from credible and legitimate sources (e.g., WHO)</v>
      </c>
      <c r="E38" s="55"/>
      <c r="F38" s="51">
        <f>IF(A38=admin!G30,admin!K30,"")</f>
        <v>0</v>
      </c>
      <c r="H38" s="11"/>
      <c r="I38" s="11"/>
      <c r="J38" s="11"/>
      <c r="K38" s="4"/>
      <c r="L38" s="4" t="s">
        <v>4</v>
      </c>
      <c r="M38" s="4" t="s">
        <v>4</v>
      </c>
      <c r="O38" s="47" t="s">
        <v>225</v>
      </c>
    </row>
    <row r="39" spans="1:15" ht="48" x14ac:dyDescent="0.2">
      <c r="A39" s="48" t="str">
        <f>IF(AND(OR('Tool info and risk tier'!$B$9=admin!$C31,'Tool info and risk tier'!$B$9=admin!$D31,'Tool info and risk tier'!$B$9=admin!$E31),'Foundational criteria - entry'!$A$33=admin!$F31),admin!G31,admin!$A$22)</f>
        <v>6.g. Content reviewed by HCPs</v>
      </c>
      <c r="B39" s="48" t="str">
        <f>IF(AND(OR('Tool info and risk tier'!$B$9=admin!$C31,'Tool info and risk tier'!$B$9=admin!$D31,'Tool info and risk tier'!$B$9=admin!$E31),'Foundational criteria - entry'!$A$33=admin!$F31),admin!H31,"")</f>
        <v>The content has been reviewed by (or originated from) healthcare professionals with the most updated evidence-based practice of medicine</v>
      </c>
      <c r="C39" s="48">
        <f>IF(AND(OR('Tool info and risk tier'!$B$9=admin!$C31,'Tool info and risk tier'!$B$9=admin!$D31,'Tool info and risk tier'!$B$9=admin!$E31),'Foundational criteria - entry'!$A$33=admin!$F31),admin!I31,"")</f>
        <v>0</v>
      </c>
      <c r="D39" s="48" t="str">
        <f>IF(AND(OR('Tool info and risk tier'!$B$9=admin!$C31,'Tool info and risk tier'!$B$9=admin!$D31,'Tool info and risk tier'!$B$9=admin!$E31),'Foundational criteria - entry'!$A$33=admin!$F31),admin!J31,"")</f>
        <v>The content has not been reviewed by (or originated from) healthcare professionals </v>
      </c>
      <c r="E39" s="55"/>
      <c r="F39" s="51">
        <f>IF(A39=admin!G31,admin!K31,"")</f>
        <v>0</v>
      </c>
      <c r="H39" s="11"/>
      <c r="I39" s="11"/>
      <c r="J39" s="11"/>
      <c r="K39" s="4" t="s">
        <v>4</v>
      </c>
      <c r="L39" s="4" t="s">
        <v>4</v>
      </c>
      <c r="M39" s="4" t="s">
        <v>4</v>
      </c>
      <c r="O39" s="47" t="s">
        <v>73</v>
      </c>
    </row>
    <row r="40" spans="1:15" ht="49" thickBot="1" x14ac:dyDescent="0.25">
      <c r="A40" s="48" t="str">
        <f>IF(AND(OR('Tool info and risk tier'!$B$9=admin!$C32,'Tool info and risk tier'!$B$9=admin!$D32,'Tool info and risk tier'!$B$9=admin!$E32),'Foundational criteria - entry'!$A$33=admin!$F32),admin!G32,admin!$A$22)</f>
        <v>6.h. Content relevant for its specified purpose</v>
      </c>
      <c r="B40" s="48" t="str">
        <f>IF(AND(OR('Tool info and risk tier'!$B$9=admin!$C32,'Tool info and risk tier'!$B$9=admin!$D32,'Tool info and risk tier'!$B$9=admin!$E32),'Foundational criteria - entry'!$A$33=admin!$F32),admin!H32,"")</f>
        <v>The tool’s contents are relevant to the underlying objective and likely to be effective in achieving the specified purpose in the specific intended population</v>
      </c>
      <c r="C40" s="48" t="str">
        <f>IF(AND(OR('Tool info and risk tier'!$B$9=admin!$C32,'Tool info and risk tier'!$B$9=admin!$D32,'Tool info and risk tier'!$B$9=admin!$E32),'Foundational criteria - entry'!$A$33=admin!$F32),admin!I32,"")</f>
        <v>The tool’s contents are somehow relevant to some of the underlying objective and may be effective in partially achieving the specified purpose in the specific intended population</v>
      </c>
      <c r="D40" s="48" t="str">
        <f>IF(AND(OR('Tool info and risk tier'!$B$9=admin!$C32,'Tool info and risk tier'!$B$9=admin!$D32,'Tool info and risk tier'!$B$9=admin!$E32),'Foundational criteria - entry'!$A$33=admin!$F32),admin!J32,"")</f>
        <v>The tool’s contents are not relevant to the underlying objective and not likely to be effective in achieving the specified purpose in the specific intended population</v>
      </c>
      <c r="E40" s="55"/>
      <c r="F40" s="51">
        <f>IF(A40=admin!G32,admin!K32,"")</f>
        <v>0</v>
      </c>
      <c r="H40" s="11"/>
      <c r="I40" s="11" t="s">
        <v>10</v>
      </c>
      <c r="J40" s="11"/>
      <c r="K40" s="4" t="s">
        <v>4</v>
      </c>
      <c r="L40" s="4" t="s">
        <v>4</v>
      </c>
      <c r="M40" s="4" t="s">
        <v>4</v>
      </c>
      <c r="O40" s="47" t="s">
        <v>229</v>
      </c>
    </row>
    <row r="41" spans="1:15" ht="19" thickTop="1" thickBot="1" x14ac:dyDescent="0.25">
      <c r="A41" s="49" t="s">
        <v>24</v>
      </c>
      <c r="B41" s="85" t="s">
        <v>79</v>
      </c>
      <c r="C41" s="86"/>
      <c r="D41" s="86"/>
      <c r="E41" s="31" t="str">
        <f>IF(COUNT(E42:E42)=0,"",AVERAGE(E42))</f>
        <v/>
      </c>
      <c r="F41" s="50"/>
      <c r="H41" s="11"/>
      <c r="I41" s="11"/>
      <c r="J41" s="11"/>
      <c r="K41" s="4"/>
      <c r="L41" s="4"/>
      <c r="M41" s="4"/>
      <c r="O41" s="70"/>
    </row>
    <row r="42" spans="1:15" ht="82" thickTop="1" thickBot="1" x14ac:dyDescent="0.25">
      <c r="A42" s="48" t="str">
        <f>IF(AND(OR('Tool info and risk tier'!$B$9=admin!$C33,'Tool info and risk tier'!$B$9=admin!$D33,'Tool info and risk tier'!$B$9=admin!$E33),'Foundational criteria - entry'!$A$41=admin!$F33),admin!G33,admin!$A$22)</f>
        <v>7.a. Verified and endorsed by a health authority</v>
      </c>
      <c r="B42" s="48" t="str">
        <f>IF(AND(OR('Tool info and risk tier'!$B$9=admin!$C33,'Tool info and risk tier'!$B$9=admin!$D33,'Tool info and risk tier'!$B$9=admin!$E33),'Foundational criteria - entry'!$A$41=admin!$F33),admin!H33,"")</f>
        <v>The tool has been verified, given a good review, or endorsed by a legitimate/reliable source such as a health organisation, health authority, scientific/medical society (e.g., APA; FDA in the US; NIH; NHS in the UK; NICE in the UK) or recommended by trusted Healthcare Professionals</v>
      </c>
      <c r="C42" s="48">
        <f>IF(AND(OR('Tool info and risk tier'!$B$9=admin!$C33,'Tool info and risk tier'!$B$9=admin!$D33,'Tool info and risk tier'!$B$9=admin!$E33),'Foundational criteria - entry'!$A$41=admin!$F33),admin!I33,"")</f>
        <v>0</v>
      </c>
      <c r="D42" s="48" t="str">
        <f>IF(AND(OR('Tool info and risk tier'!$B$9=admin!$C33,'Tool info and risk tier'!$B$9=admin!$D33,'Tool info and risk tier'!$B$9=admin!$E33),'Foundational criteria - entry'!$A$41=admin!$F33),admin!J33,"")</f>
        <v>The tool has not been verified, nor given a good review, nor endorsed by a legitimate/reliable source such as a health organisation, health authority, scientific/medical society (e.g., APA; FDA in the US; NIH; NHS in the UK; NICE in the UK) nor recommended by trusted Healthcare Professionals</v>
      </c>
      <c r="E42" s="56"/>
      <c r="F42" s="51" t="str">
        <f>IF(A42=admin!G33,admin!K33,"")</f>
        <v>This is an adoption criterion. It is impacted by how long the tool has been on the market (the longer the tool has been on the market, the more likely it will be used and verified or endorsed by health authorities)</v>
      </c>
      <c r="H42" s="11"/>
      <c r="I42" s="11"/>
      <c r="J42" s="11"/>
      <c r="K42" s="4" t="s">
        <v>4</v>
      </c>
      <c r="L42" s="4" t="s">
        <v>4</v>
      </c>
      <c r="M42" s="4" t="s">
        <v>4</v>
      </c>
      <c r="O42" s="47" t="s">
        <v>227</v>
      </c>
    </row>
    <row r="43" spans="1:15" ht="19" thickTop="1" thickBot="1" x14ac:dyDescent="0.25">
      <c r="A43" s="49" t="s">
        <v>44</v>
      </c>
      <c r="B43" s="85" t="s">
        <v>79</v>
      </c>
      <c r="C43" s="86"/>
      <c r="D43" s="86"/>
      <c r="E43" s="31" t="str">
        <f>IF(COUNT(E44:E44)=0,"",AVERAGE(E44))</f>
        <v/>
      </c>
      <c r="F43" s="50"/>
      <c r="H43" s="11"/>
      <c r="I43" s="11"/>
      <c r="J43" s="11"/>
      <c r="K43" s="4"/>
      <c r="L43" s="4"/>
      <c r="M43" s="4"/>
      <c r="O43" s="47"/>
    </row>
    <row r="44" spans="1:15" ht="66" thickTop="1" thickBot="1" x14ac:dyDescent="0.25">
      <c r="A44" s="48" t="str">
        <f>IF(AND(OR('Tool info and risk tier'!$B$9=admin!$C34,'Tool info and risk tier'!$B$9=admin!$D34,'Tool info and risk tier'!$B$9=admin!$E34),'Foundational criteria - entry'!$A$43=admin!$F34),admin!G34,admin!$A$22)</f>
        <v>8.a. Periodic updates and maintenance</v>
      </c>
      <c r="B44" s="48" t="str">
        <f>IF(AND(OR('Tool info and risk tier'!$B$9=admin!$C34,'Tool info and risk tier'!$B$9=admin!$D34,'Tool info and risk tier'!$B$9=admin!$E34),'Foundational criteria - entry'!$A$43=admin!$F34),admin!H34,"")</f>
        <v>The tool gets periodic updates and maintenance both from technical and content perspectives (e.g. last update not older than xx months depending on the use case, the content is periodically updated with the new findings in the medical field)</v>
      </c>
      <c r="C44" s="48" t="str">
        <f>IF(AND(OR('Tool info and risk tier'!$B$9=admin!$C34,'Tool info and risk tier'!$B$9=admin!$D34,'Tool info and risk tier'!$B$9=admin!$E34),'Foundational criteria - entry'!$A$43=admin!$F34),admin!I34,"")</f>
        <v>The tool partially gets updates and maintenance either from technical or content perspectives (e.g. last update is relatively old, the content is only partially updated with the new findings in the medical field)</v>
      </c>
      <c r="D44" s="48" t="str">
        <f>IF(AND(OR('Tool info and risk tier'!$B$9=admin!$C34,'Tool info and risk tier'!$B$9=admin!$D34,'Tool info and risk tier'!$B$9=admin!$E34),'Foundational criteria - entry'!$A$43=admin!$F34),admin!J34,"")</f>
        <v>The tool does not get periodic updates and maintenance both from technical and content perspectives (e.g. the tools has not been updated in a relatively long time, the content is not updated with the new findings in the medical field)</v>
      </c>
      <c r="E44" s="55"/>
      <c r="F44" s="51">
        <f>IF(A44=admin!G34,admin!K34,"")</f>
        <v>0</v>
      </c>
      <c r="H44" s="11"/>
      <c r="I44" s="11"/>
      <c r="J44" s="11"/>
      <c r="K44" s="4" t="s">
        <v>4</v>
      </c>
      <c r="L44" s="4" t="s">
        <v>4</v>
      </c>
      <c r="M44" s="4" t="s">
        <v>4</v>
      </c>
      <c r="O44" s="47" t="s">
        <v>232</v>
      </c>
    </row>
    <row r="45" spans="1:15" ht="19" thickTop="1" thickBot="1" x14ac:dyDescent="0.25">
      <c r="A45" s="49" t="s">
        <v>25</v>
      </c>
      <c r="B45" s="85" t="s">
        <v>79</v>
      </c>
      <c r="C45" s="86"/>
      <c r="D45" s="86"/>
      <c r="E45" s="31" t="str">
        <f>IF(COUNT(E46:E48)=0,"",AVERAGE(E46:E48))</f>
        <v/>
      </c>
      <c r="F45" s="50"/>
      <c r="H45" s="11"/>
      <c r="I45" s="11"/>
      <c r="J45" s="11"/>
      <c r="K45" s="4"/>
      <c r="L45" s="4"/>
      <c r="M45" s="4"/>
      <c r="O45" s="70"/>
    </row>
    <row r="46" spans="1:15" ht="97" thickTop="1" x14ac:dyDescent="0.2">
      <c r="A46" s="48" t="str">
        <f>IF(AND(OR('Tool info and risk tier'!$B$9=admin!$C35,'Tool info and risk tier'!$B$9=admin!$D35,'Tool info and risk tier'!$B$9=admin!$E35),'Foundational criteria - entry'!$A$45=admin!$F35),admin!G35,admin!$A$22)</f>
        <v xml:space="preserve">9.a. Ethical conduct </v>
      </c>
      <c r="B46" s="48" t="str">
        <f>IF(AND(OR('Tool info and risk tier'!$B$9=admin!$C35,'Tool info and risk tier'!$B$9=admin!$D35,'Tool info and risk tier'!$B$9=admin!$E35),'Foundational criteria - entry'!$A$45=admin!$F35),admin!H35,"")</f>
        <v>The tool's provider respects ethical conduct, clinical responsibility, and the rules and regulations protecting patient’s rights and societal interests (e.g., the tool was approved or certified by a regulatory body in the case of software as a medical device, GDPR, HIPAA...)</v>
      </c>
      <c r="C46" s="48" t="str">
        <f>IF(AND(OR('Tool info and risk tier'!$B$9=admin!$C35,'Tool info and risk tier'!$B$9=admin!$D35,'Tool info and risk tier'!$B$9=admin!$E35),'Foundational criteria - entry'!$A$45=admin!$F35),admin!I35,"")</f>
        <v>The tool's provider only sometimes, but not always, respects ethical conduct, clinical responsibility, and the rules and regulations protecting patient’s rights and societal interests (e.g., the tool was in some cases approved or certified by a regulatory body in the case of software as a medical device, GDPR, HIPAA...)</v>
      </c>
      <c r="D46" s="48" t="str">
        <f>IF(AND(OR('Tool info and risk tier'!$B$9=admin!$C35,'Tool info and risk tier'!$B$9=admin!$D35,'Tool info and risk tier'!$B$9=admin!$E35),'Foundational criteria - entry'!$A$45=admin!$F35),admin!J35,"")</f>
        <v>The tool's provider does not respect ethical conduct, clinical responsibility, and the rules and regulations protecting patient’s rights and societal interests (e.g., the tool was not approved or certified by a regulatory body in the case of software as a medical device, GDPR, HIPAA...)</v>
      </c>
      <c r="E46" s="55"/>
      <c r="F46" s="51">
        <f>IF(A46=admin!G35,admin!K35,"")</f>
        <v>0</v>
      </c>
      <c r="H46" s="11"/>
      <c r="I46" s="11"/>
      <c r="J46" s="11"/>
      <c r="K46" s="4" t="s">
        <v>4</v>
      </c>
      <c r="L46" s="4" t="s">
        <v>4</v>
      </c>
      <c r="M46" s="4" t="s">
        <v>4</v>
      </c>
      <c r="O46" s="47" t="s">
        <v>234</v>
      </c>
    </row>
    <row r="47" spans="1:15" ht="80" x14ac:dyDescent="0.2">
      <c r="A47" s="48" t="str">
        <f>IF(AND(OR('Tool info and risk tier'!$B$9=admin!$C36,'Tool info and risk tier'!$B$9=admin!$D36,'Tool info and risk tier'!$B$9=admin!$E36),'Foundational criteria - entry'!$A$45=admin!$F36),admin!G36,admin!$A$22)</f>
        <v>9.b. Developer interaction quality</v>
      </c>
      <c r="B47" s="48" t="str">
        <f>IF(AND(OR('Tool info and risk tier'!$B$9=admin!$C36,'Tool info and risk tier'!$B$9=admin!$D36,'Tool info and risk tier'!$B$9=admin!$E36),'Foundational criteria - entry'!$A$45=admin!$F36),admin!H36,"")</f>
        <v>Interaction quality between the tool's provider and the users, including responsiveness, after sales services, and customer orientation is extremely high (e.g. provider responds to direct requests/messages swiftly and professionally)</v>
      </c>
      <c r="C47" s="48" t="str">
        <f>IF(AND(OR('Tool info and risk tier'!$B$9=admin!$C36,'Tool info and risk tier'!$B$9=admin!$D36,'Tool info and risk tier'!$B$9=admin!$E36),'Foundational criteria - entry'!$A$45=admin!$F36),admin!I36,"")</f>
        <v>Interaction quality between the tool's provider and the users, including responsiveness, after sales services, and customer orientation is acceptable (e.g. provider takes a relatively long time to respond to direct requests/messages, the response is not always very professional)</v>
      </c>
      <c r="D47" s="48" t="str">
        <f>IF(AND(OR('Tool info and risk tier'!$B$9=admin!$C36,'Tool info and risk tier'!$B$9=admin!$D36,'Tool info and risk tier'!$B$9=admin!$E36),'Foundational criteria - entry'!$A$45=admin!$F36),admin!J36,"")</f>
        <v>Interaction quality between the tool's provider and the users, including responsiveness, after sales services, and customer orientation is very low or non-existent (e.g. provider does not responds to direct requests/messages)</v>
      </c>
      <c r="E47" s="55"/>
      <c r="F47" s="51">
        <f>IF(A47=admin!G36,admin!K36,"")</f>
        <v>0</v>
      </c>
      <c r="H47" s="11"/>
      <c r="I47" s="11"/>
      <c r="J47" s="11" t="s">
        <v>10</v>
      </c>
      <c r="K47" s="4" t="s">
        <v>4</v>
      </c>
      <c r="L47" s="4" t="s">
        <v>4</v>
      </c>
      <c r="M47" s="4" t="s">
        <v>4</v>
      </c>
      <c r="O47" s="47" t="s">
        <v>237</v>
      </c>
    </row>
    <row r="48" spans="1:15" ht="80" x14ac:dyDescent="0.2">
      <c r="A48" s="48" t="str">
        <f>IF(AND(OR('Tool info and risk tier'!$B$9=admin!$C37,'Tool info and risk tier'!$B$9=admin!$D37,'Tool info and risk tier'!$B$9=admin!$E37),'Foundational criteria - entry'!$A$45=admin!$F37),admin!G37,admin!$A$22)</f>
        <v>9.c. Proactive approach to user needs</v>
      </c>
      <c r="B48" s="48" t="str">
        <f>IF(AND(OR('Tool info and risk tier'!$B$9=admin!$C37,'Tool info and risk tier'!$B$9=admin!$D37,'Tool info and risk tier'!$B$9=admin!$E37),'Foundational criteria - entry'!$A$45=admin!$F37),admin!H37,"")</f>
        <v>Demonstration of excellence in a proactive approach to the assessment of user needs, and continuous learning (e.g. provider continuously takes user feedback into account in the periodic updates and iterations of the tool and communicates this to the users)</v>
      </c>
      <c r="C48" s="48" t="str">
        <f>IF(AND(OR('Tool info and risk tier'!$B$9=admin!$C37,'Tool info and risk tier'!$B$9=admin!$D37,'Tool info and risk tier'!$B$9=admin!$E37),'Foundational criteria - entry'!$A$45=admin!$F37),admin!I37,"")</f>
        <v>Demonstration of some engagement in the assessment of user needs, and continuous learning (e.g. provider somewhat takes user feedback into account in the periodic updates and iterations of the tool and sometimes communicates this to the users)</v>
      </c>
      <c r="D48" s="48" t="str">
        <f>IF(AND(OR('Tool info and risk tier'!$B$9=admin!$C37,'Tool info and risk tier'!$B$9=admin!$D37,'Tool info and risk tier'!$B$9=admin!$E37),'Foundational criteria - entry'!$A$45=admin!$F37),admin!J37,"")</f>
        <v>Lack of proactive approach to the assessment of user needs, and continuous learning (e.g. provider does not take user feedback into account in the periodic updates and iterations of the tool)</v>
      </c>
      <c r="E48" s="55"/>
      <c r="F48" s="51" t="str">
        <f>IF(A48=admin!G37,admin!K37,"")</f>
        <v xml:space="preserve">If this information is not publicly communicated by the tool's provider, the assessor may need to directly ask about how the provider takes user feedback into account and how they communicate the resulting changes to the users </v>
      </c>
      <c r="H48" s="11"/>
      <c r="I48" s="11"/>
      <c r="J48" s="11" t="s">
        <v>10</v>
      </c>
      <c r="K48" s="4" t="s">
        <v>4</v>
      </c>
      <c r="L48" s="4" t="s">
        <v>4</v>
      </c>
      <c r="M48" s="4" t="s">
        <v>4</v>
      </c>
      <c r="O48" s="47" t="s">
        <v>77</v>
      </c>
    </row>
    <row r="49" spans="11:13" x14ac:dyDescent="0.2">
      <c r="K49" s="4"/>
      <c r="L49" s="4"/>
      <c r="M49" s="4"/>
    </row>
    <row r="50" spans="11:13" x14ac:dyDescent="0.2">
      <c r="K50" s="4"/>
      <c r="L50" s="4"/>
      <c r="M50" s="4"/>
    </row>
    <row r="51" spans="11:13" x14ac:dyDescent="0.2">
      <c r="K51" s="4"/>
      <c r="L51" s="4"/>
      <c r="M51" s="4"/>
    </row>
    <row r="52" spans="11:13" x14ac:dyDescent="0.2">
      <c r="K52" s="4"/>
      <c r="L52" s="4"/>
      <c r="M52" s="4"/>
    </row>
    <row r="53" spans="11:13" x14ac:dyDescent="0.2">
      <c r="K53" s="4"/>
      <c r="L53" s="4"/>
      <c r="M53" s="4"/>
    </row>
    <row r="54" spans="11:13" x14ac:dyDescent="0.2">
      <c r="K54" s="4"/>
      <c r="L54" s="4"/>
      <c r="M54" s="4"/>
    </row>
    <row r="55" spans="11:13" x14ac:dyDescent="0.2">
      <c r="K55" s="4"/>
      <c r="L55" s="4"/>
      <c r="M55" s="4"/>
    </row>
    <row r="56" spans="11:13" x14ac:dyDescent="0.2">
      <c r="K56" s="4"/>
      <c r="L56" s="4"/>
      <c r="M56" s="4"/>
    </row>
    <row r="57" spans="11:13" x14ac:dyDescent="0.2">
      <c r="K57" s="4"/>
      <c r="L57" s="4"/>
      <c r="M57" s="4"/>
    </row>
    <row r="58" spans="11:13" x14ac:dyDescent="0.2">
      <c r="K58" s="4"/>
      <c r="L58" s="4"/>
      <c r="M58" s="4"/>
    </row>
    <row r="59" spans="11:13" x14ac:dyDescent="0.2">
      <c r="K59" s="4"/>
      <c r="L59" s="4"/>
      <c r="M59" s="4"/>
    </row>
    <row r="60" spans="11:13" x14ac:dyDescent="0.2">
      <c r="K60" s="4"/>
      <c r="L60" s="4"/>
      <c r="M60" s="4"/>
    </row>
    <row r="61" spans="11:13" x14ac:dyDescent="0.2">
      <c r="K61" s="4"/>
      <c r="L61" s="4"/>
      <c r="M61" s="4"/>
    </row>
    <row r="62" spans="11:13" x14ac:dyDescent="0.2">
      <c r="K62" s="4"/>
      <c r="L62" s="4"/>
      <c r="M62" s="4"/>
    </row>
    <row r="63" spans="11:13" x14ac:dyDescent="0.2">
      <c r="K63" s="4"/>
      <c r="L63" s="4"/>
      <c r="M63" s="4"/>
    </row>
    <row r="64" spans="11:13" x14ac:dyDescent="0.2">
      <c r="K64" s="4"/>
      <c r="L64" s="4"/>
      <c r="M64" s="4"/>
    </row>
    <row r="65" spans="11:13" x14ac:dyDescent="0.2">
      <c r="K65" s="4"/>
      <c r="L65" s="4"/>
      <c r="M65" s="4"/>
    </row>
    <row r="66" spans="11:13" x14ac:dyDescent="0.2">
      <c r="K66" s="4"/>
      <c r="L66" s="4"/>
      <c r="M66" s="4"/>
    </row>
    <row r="67" spans="11:13" x14ac:dyDescent="0.2">
      <c r="K67" s="4"/>
      <c r="L67" s="4"/>
      <c r="M67" s="4"/>
    </row>
    <row r="68" spans="11:13" x14ac:dyDescent="0.2">
      <c r="K68" s="4"/>
      <c r="L68" s="4"/>
      <c r="M68" s="4"/>
    </row>
    <row r="69" spans="11:13" x14ac:dyDescent="0.2">
      <c r="K69" s="4"/>
      <c r="L69" s="4"/>
      <c r="M69" s="4"/>
    </row>
    <row r="70" spans="11:13" x14ac:dyDescent="0.2">
      <c r="K70" s="4"/>
      <c r="L70" s="4"/>
      <c r="M70" s="4"/>
    </row>
    <row r="71" spans="11:13" x14ac:dyDescent="0.2">
      <c r="K71" s="4"/>
      <c r="L71" s="4"/>
      <c r="M71" s="4"/>
    </row>
    <row r="72" spans="11:13" x14ac:dyDescent="0.2">
      <c r="K72" s="4"/>
      <c r="L72" s="4"/>
      <c r="M72" s="4"/>
    </row>
    <row r="73" spans="11:13" x14ac:dyDescent="0.2">
      <c r="K73" s="4"/>
      <c r="L73" s="4"/>
      <c r="M73" s="4"/>
    </row>
    <row r="74" spans="11:13" x14ac:dyDescent="0.2">
      <c r="K74" s="4"/>
      <c r="L74" s="4"/>
      <c r="M74" s="4"/>
    </row>
    <row r="75" spans="11:13" x14ac:dyDescent="0.2">
      <c r="K75" s="4"/>
      <c r="L75" s="4"/>
      <c r="M75" s="4"/>
    </row>
    <row r="76" spans="11:13" x14ac:dyDescent="0.2">
      <c r="K76" s="4"/>
      <c r="L76" s="4"/>
      <c r="M76" s="4"/>
    </row>
    <row r="77" spans="11:13" x14ac:dyDescent="0.2">
      <c r="K77" s="4"/>
      <c r="L77" s="4"/>
      <c r="M77" s="4"/>
    </row>
    <row r="78" spans="11:13" x14ac:dyDescent="0.2">
      <c r="K78" s="4"/>
      <c r="L78" s="4"/>
      <c r="M78" s="4"/>
    </row>
    <row r="79" spans="11:13" x14ac:dyDescent="0.2">
      <c r="K79" s="4"/>
      <c r="L79" s="4"/>
      <c r="M79" s="4"/>
    </row>
    <row r="80" spans="11:13" x14ac:dyDescent="0.2">
      <c r="K80" s="4"/>
      <c r="L80" s="4"/>
      <c r="M80" s="4"/>
    </row>
    <row r="81" spans="11:13" x14ac:dyDescent="0.2">
      <c r="K81" s="4"/>
      <c r="L81" s="4"/>
      <c r="M81" s="4"/>
    </row>
    <row r="82" spans="11:13" x14ac:dyDescent="0.2">
      <c r="K82" s="4"/>
      <c r="L82" s="4"/>
      <c r="M82" s="4"/>
    </row>
    <row r="83" spans="11:13" x14ac:dyDescent="0.2">
      <c r="K83" s="4"/>
      <c r="L83" s="4"/>
      <c r="M83" s="4"/>
    </row>
    <row r="84" spans="11:13" x14ac:dyDescent="0.2">
      <c r="K84" s="4"/>
      <c r="L84" s="4"/>
      <c r="M84" s="4"/>
    </row>
    <row r="85" spans="11:13" x14ac:dyDescent="0.2">
      <c r="K85" s="4"/>
      <c r="L85" s="4"/>
      <c r="M85" s="4"/>
    </row>
    <row r="86" spans="11:13" x14ac:dyDescent="0.2">
      <c r="K86" s="4"/>
      <c r="L86" s="4"/>
      <c r="M86" s="4"/>
    </row>
    <row r="87" spans="11:13" x14ac:dyDescent="0.2">
      <c r="K87" s="4"/>
      <c r="L87" s="4"/>
      <c r="M87" s="4"/>
    </row>
    <row r="88" spans="11:13" x14ac:dyDescent="0.2">
      <c r="K88" s="4"/>
      <c r="L88" s="4"/>
      <c r="M88" s="4"/>
    </row>
    <row r="89" spans="11:13" x14ac:dyDescent="0.2">
      <c r="K89" s="4"/>
      <c r="L89" s="4"/>
      <c r="M89" s="4"/>
    </row>
    <row r="90" spans="11:13" x14ac:dyDescent="0.2">
      <c r="K90" s="4"/>
      <c r="L90" s="4"/>
      <c r="M90" s="4"/>
    </row>
    <row r="91" spans="11:13" x14ac:dyDescent="0.2">
      <c r="K91" s="4"/>
      <c r="L91" s="4"/>
      <c r="M91" s="4"/>
    </row>
    <row r="92" spans="11:13" x14ac:dyDescent="0.2">
      <c r="K92" s="4"/>
      <c r="L92" s="4"/>
      <c r="M92" s="4"/>
    </row>
    <row r="93" spans="11:13" x14ac:dyDescent="0.2">
      <c r="K93" s="4"/>
      <c r="L93" s="4"/>
      <c r="M93" s="4"/>
    </row>
    <row r="94" spans="11:13" x14ac:dyDescent="0.2">
      <c r="K94" s="4"/>
      <c r="L94" s="4"/>
      <c r="M94" s="4"/>
    </row>
    <row r="95" spans="11:13" x14ac:dyDescent="0.2">
      <c r="K95" s="4"/>
      <c r="L95" s="4"/>
      <c r="M95" s="4"/>
    </row>
    <row r="96" spans="11:13" x14ac:dyDescent="0.2">
      <c r="K96" s="4"/>
      <c r="L96" s="4"/>
      <c r="M96" s="4"/>
    </row>
    <row r="97" spans="11:13" x14ac:dyDescent="0.2">
      <c r="K97" s="4"/>
      <c r="L97" s="4"/>
      <c r="M97" s="4"/>
    </row>
    <row r="98" spans="11:13" x14ac:dyDescent="0.2">
      <c r="K98" s="4"/>
      <c r="L98" s="4"/>
      <c r="M98" s="4"/>
    </row>
    <row r="99" spans="11:13" x14ac:dyDescent="0.2">
      <c r="K99" s="4"/>
      <c r="L99" s="4"/>
      <c r="M99" s="4"/>
    </row>
    <row r="100" spans="11:13" x14ac:dyDescent="0.2">
      <c r="K100" s="4"/>
      <c r="L100" s="4"/>
      <c r="M100" s="4"/>
    </row>
    <row r="101" spans="11:13" x14ac:dyDescent="0.2">
      <c r="K101" s="4"/>
      <c r="L101" s="4"/>
      <c r="M101" s="4"/>
    </row>
    <row r="102" spans="11:13" x14ac:dyDescent="0.2">
      <c r="K102" s="4"/>
      <c r="L102" s="4"/>
      <c r="M102" s="4"/>
    </row>
    <row r="103" spans="11:13" x14ac:dyDescent="0.2">
      <c r="K103" s="4"/>
      <c r="L103" s="4"/>
      <c r="M103" s="4"/>
    </row>
    <row r="104" spans="11:13" x14ac:dyDescent="0.2">
      <c r="K104" s="4"/>
      <c r="L104" s="4"/>
      <c r="M104" s="4"/>
    </row>
    <row r="105" spans="11:13" x14ac:dyDescent="0.2">
      <c r="K105" s="4"/>
      <c r="L105" s="4"/>
      <c r="M105" s="4"/>
    </row>
    <row r="106" spans="11:13" x14ac:dyDescent="0.2">
      <c r="K106" s="4"/>
      <c r="L106" s="4"/>
      <c r="M106" s="4"/>
    </row>
    <row r="107" spans="11:13" x14ac:dyDescent="0.2">
      <c r="K107" s="4"/>
      <c r="L107" s="4"/>
      <c r="M107" s="4"/>
    </row>
    <row r="108" spans="11:13" x14ac:dyDescent="0.2">
      <c r="K108" s="4"/>
      <c r="L108" s="4"/>
      <c r="M108" s="4"/>
    </row>
    <row r="109" spans="11:13" x14ac:dyDescent="0.2">
      <c r="K109" s="4"/>
      <c r="L109" s="4"/>
      <c r="M109" s="4"/>
    </row>
    <row r="110" spans="11:13" x14ac:dyDescent="0.2">
      <c r="K110" s="4"/>
      <c r="L110" s="4"/>
      <c r="M110" s="4"/>
    </row>
    <row r="111" spans="11:13" x14ac:dyDescent="0.2">
      <c r="K111" s="4"/>
      <c r="L111" s="4"/>
      <c r="M111" s="4"/>
    </row>
    <row r="112" spans="11:13" x14ac:dyDescent="0.2">
      <c r="K112" s="4"/>
      <c r="L112" s="4"/>
      <c r="M112" s="4"/>
    </row>
    <row r="113" spans="11:13" x14ac:dyDescent="0.2">
      <c r="K113" s="4"/>
      <c r="L113" s="4"/>
      <c r="M113" s="4"/>
    </row>
    <row r="114" spans="11:13" x14ac:dyDescent="0.2">
      <c r="K114" s="4"/>
      <c r="L114" s="4"/>
      <c r="M114" s="4"/>
    </row>
    <row r="115" spans="11:13" x14ac:dyDescent="0.2">
      <c r="K115" s="4"/>
      <c r="L115" s="4"/>
      <c r="M115" s="4"/>
    </row>
    <row r="116" spans="11:13" x14ac:dyDescent="0.2">
      <c r="K116" s="4"/>
      <c r="L116" s="4"/>
      <c r="M116" s="4"/>
    </row>
    <row r="117" spans="11:13" x14ac:dyDescent="0.2">
      <c r="K117" s="4"/>
      <c r="L117" s="4"/>
      <c r="M117" s="4"/>
    </row>
    <row r="118" spans="11:13" x14ac:dyDescent="0.2">
      <c r="K118" s="4"/>
      <c r="L118" s="4"/>
      <c r="M118" s="4"/>
    </row>
    <row r="119" spans="11:13" x14ac:dyDescent="0.2">
      <c r="K119" s="4"/>
      <c r="L119" s="4"/>
      <c r="M119" s="4"/>
    </row>
    <row r="120" spans="11:13" x14ac:dyDescent="0.2">
      <c r="K120" s="4"/>
      <c r="L120" s="4"/>
      <c r="M120" s="4"/>
    </row>
    <row r="121" spans="11:13" x14ac:dyDescent="0.2">
      <c r="K121" s="4"/>
      <c r="L121" s="4"/>
      <c r="M121" s="4"/>
    </row>
    <row r="122" spans="11:13" x14ac:dyDescent="0.2">
      <c r="K122" s="4"/>
      <c r="L122" s="4"/>
      <c r="M122" s="4"/>
    </row>
    <row r="123" spans="11:13" x14ac:dyDescent="0.2">
      <c r="K123" s="4"/>
      <c r="L123" s="4"/>
      <c r="M123" s="4"/>
    </row>
    <row r="124" spans="11:13" x14ac:dyDescent="0.2">
      <c r="K124" s="4"/>
      <c r="L124" s="4"/>
      <c r="M124" s="4"/>
    </row>
    <row r="125" spans="11:13" x14ac:dyDescent="0.2">
      <c r="K125" s="4"/>
      <c r="L125" s="4"/>
      <c r="M125" s="4"/>
    </row>
    <row r="126" spans="11:13" x14ac:dyDescent="0.2">
      <c r="K126" s="4"/>
      <c r="L126" s="4"/>
      <c r="M126" s="4"/>
    </row>
    <row r="127" spans="11:13" x14ac:dyDescent="0.2">
      <c r="K127" s="4"/>
      <c r="L127" s="4"/>
      <c r="M127" s="4"/>
    </row>
    <row r="128" spans="11:13" x14ac:dyDescent="0.2">
      <c r="K128" s="4"/>
      <c r="L128" s="4"/>
      <c r="M128" s="4"/>
    </row>
    <row r="129" spans="11:13" x14ac:dyDescent="0.2">
      <c r="K129" s="4"/>
      <c r="L129" s="4"/>
      <c r="M129" s="4"/>
    </row>
    <row r="130" spans="11:13" x14ac:dyDescent="0.2">
      <c r="K130" s="4"/>
      <c r="L130" s="4"/>
      <c r="M130" s="4"/>
    </row>
    <row r="131" spans="11:13" x14ac:dyDescent="0.2">
      <c r="K131" s="4"/>
      <c r="L131" s="4"/>
      <c r="M131" s="4"/>
    </row>
    <row r="132" spans="11:13" x14ac:dyDescent="0.2">
      <c r="K132" s="4"/>
      <c r="L132" s="4"/>
      <c r="M132" s="4"/>
    </row>
    <row r="133" spans="11:13" x14ac:dyDescent="0.2">
      <c r="K133" s="4"/>
      <c r="L133" s="4"/>
      <c r="M133" s="4"/>
    </row>
    <row r="134" spans="11:13" x14ac:dyDescent="0.2">
      <c r="K134" s="4"/>
      <c r="L134" s="4"/>
      <c r="M134" s="4"/>
    </row>
    <row r="135" spans="11:13" x14ac:dyDescent="0.2">
      <c r="K135" s="4"/>
      <c r="L135" s="4"/>
      <c r="M135" s="4"/>
    </row>
    <row r="136" spans="11:13" x14ac:dyDescent="0.2">
      <c r="K136" s="4"/>
      <c r="L136" s="4"/>
      <c r="M136" s="4"/>
    </row>
    <row r="137" spans="11:13" x14ac:dyDescent="0.2">
      <c r="K137" s="4"/>
      <c r="L137" s="4"/>
      <c r="M137" s="4"/>
    </row>
    <row r="138" spans="11:13" x14ac:dyDescent="0.2">
      <c r="K138" s="4"/>
      <c r="L138" s="4"/>
      <c r="M138" s="4"/>
    </row>
    <row r="139" spans="11:13" x14ac:dyDescent="0.2">
      <c r="K139" s="4"/>
      <c r="L139" s="4"/>
      <c r="M139" s="4"/>
    </row>
    <row r="140" spans="11:13" x14ac:dyDescent="0.2">
      <c r="K140" s="4"/>
      <c r="L140" s="4"/>
      <c r="M140" s="4"/>
    </row>
    <row r="141" spans="11:13" x14ac:dyDescent="0.2">
      <c r="K141" s="4"/>
      <c r="L141" s="4"/>
      <c r="M141" s="4"/>
    </row>
    <row r="142" spans="11:13" x14ac:dyDescent="0.2">
      <c r="K142" s="4"/>
      <c r="L142" s="4"/>
      <c r="M142" s="4"/>
    </row>
    <row r="143" spans="11:13" x14ac:dyDescent="0.2">
      <c r="K143" s="4"/>
      <c r="L143" s="4"/>
      <c r="M143" s="4"/>
    </row>
    <row r="144" spans="11:13" x14ac:dyDescent="0.2">
      <c r="K144" s="4"/>
      <c r="L144" s="4"/>
      <c r="M144" s="4"/>
    </row>
    <row r="145" spans="11:13" x14ac:dyDescent="0.2">
      <c r="K145" s="4"/>
      <c r="L145" s="4"/>
      <c r="M145" s="4"/>
    </row>
    <row r="146" spans="11:13" x14ac:dyDescent="0.2">
      <c r="K146" s="4"/>
      <c r="L146" s="4"/>
      <c r="M146" s="4"/>
    </row>
    <row r="147" spans="11:13" x14ac:dyDescent="0.2">
      <c r="K147" s="4"/>
      <c r="L147" s="4"/>
      <c r="M147" s="4"/>
    </row>
    <row r="148" spans="11:13" x14ac:dyDescent="0.2">
      <c r="K148" s="4"/>
      <c r="L148" s="4"/>
      <c r="M148" s="4"/>
    </row>
    <row r="149" spans="11:13" x14ac:dyDescent="0.2">
      <c r="K149" s="4"/>
      <c r="L149" s="4"/>
      <c r="M149" s="4"/>
    </row>
    <row r="150" spans="11:13" x14ac:dyDescent="0.2">
      <c r="K150" s="4"/>
      <c r="L150" s="4"/>
      <c r="M150" s="4"/>
    </row>
    <row r="151" spans="11:13" x14ac:dyDescent="0.2">
      <c r="K151" s="4"/>
      <c r="L151" s="4"/>
      <c r="M151" s="4"/>
    </row>
    <row r="152" spans="11:13" x14ac:dyDescent="0.2">
      <c r="K152" s="4"/>
      <c r="L152" s="4"/>
      <c r="M152" s="4"/>
    </row>
    <row r="153" spans="11:13" x14ac:dyDescent="0.2">
      <c r="K153" s="4"/>
      <c r="L153" s="4"/>
      <c r="M153" s="4"/>
    </row>
    <row r="154" spans="11:13" x14ac:dyDescent="0.2">
      <c r="K154" s="4"/>
      <c r="L154" s="4"/>
      <c r="M154" s="4"/>
    </row>
    <row r="155" spans="11:13" x14ac:dyDescent="0.2">
      <c r="K155" s="4"/>
      <c r="L155" s="4"/>
      <c r="M155" s="4"/>
    </row>
    <row r="156" spans="11:13" x14ac:dyDescent="0.2">
      <c r="K156" s="4"/>
      <c r="L156" s="4"/>
      <c r="M156" s="4"/>
    </row>
    <row r="157" spans="11:13" x14ac:dyDescent="0.2">
      <c r="K157" s="4"/>
      <c r="L157" s="4"/>
      <c r="M157" s="4"/>
    </row>
    <row r="158" spans="11:13" x14ac:dyDescent="0.2">
      <c r="K158" s="4"/>
      <c r="L158" s="4"/>
      <c r="M158" s="4"/>
    </row>
    <row r="159" spans="11:13" x14ac:dyDescent="0.2">
      <c r="K159" s="4"/>
      <c r="L159" s="4"/>
      <c r="M159" s="4"/>
    </row>
    <row r="160" spans="11:13" x14ac:dyDescent="0.2">
      <c r="K160" s="4"/>
      <c r="L160" s="4"/>
      <c r="M160" s="4"/>
    </row>
    <row r="161" spans="11:13" x14ac:dyDescent="0.2">
      <c r="K161" s="4"/>
      <c r="L161" s="4"/>
      <c r="M161" s="4"/>
    </row>
    <row r="162" spans="11:13" x14ac:dyDescent="0.2">
      <c r="K162" s="4"/>
      <c r="L162" s="4"/>
      <c r="M162" s="4"/>
    </row>
    <row r="163" spans="11:13" x14ac:dyDescent="0.2">
      <c r="K163" s="4"/>
      <c r="L163" s="4"/>
      <c r="M163" s="4"/>
    </row>
    <row r="164" spans="11:13" x14ac:dyDescent="0.2">
      <c r="K164" s="4"/>
      <c r="L164" s="4"/>
      <c r="M164" s="4"/>
    </row>
    <row r="165" spans="11:13" x14ac:dyDescent="0.2">
      <c r="K165" s="4"/>
      <c r="L165" s="4"/>
      <c r="M165" s="4"/>
    </row>
    <row r="166" spans="11:13" x14ac:dyDescent="0.2">
      <c r="K166" s="4"/>
      <c r="L166" s="4"/>
      <c r="M166" s="4"/>
    </row>
    <row r="167" spans="11:13" x14ac:dyDescent="0.2">
      <c r="K167" s="4"/>
      <c r="L167" s="4"/>
      <c r="M167" s="4"/>
    </row>
    <row r="168" spans="11:13" x14ac:dyDescent="0.2">
      <c r="K168" s="4"/>
      <c r="L168" s="4"/>
      <c r="M168" s="4"/>
    </row>
    <row r="169" spans="11:13" x14ac:dyDescent="0.2">
      <c r="K169" s="4"/>
      <c r="L169" s="4"/>
      <c r="M169" s="4"/>
    </row>
    <row r="170" spans="11:13" x14ac:dyDescent="0.2">
      <c r="K170" s="4"/>
      <c r="L170" s="4"/>
      <c r="M170" s="4"/>
    </row>
    <row r="171" spans="11:13" x14ac:dyDescent="0.2">
      <c r="K171" s="4"/>
      <c r="L171" s="4"/>
      <c r="M171" s="4"/>
    </row>
    <row r="172" spans="11:13" x14ac:dyDescent="0.2">
      <c r="K172" s="4"/>
      <c r="L172" s="4"/>
      <c r="M172" s="4"/>
    </row>
    <row r="173" spans="11:13" x14ac:dyDescent="0.2">
      <c r="K173" s="4"/>
      <c r="L173" s="4"/>
      <c r="M173" s="4"/>
    </row>
    <row r="174" spans="11:13" x14ac:dyDescent="0.2">
      <c r="K174" s="4"/>
      <c r="L174" s="4"/>
      <c r="M174" s="4"/>
    </row>
    <row r="175" spans="11:13" x14ac:dyDescent="0.2">
      <c r="K175" s="4"/>
      <c r="L175" s="4"/>
      <c r="M175" s="4"/>
    </row>
    <row r="176" spans="11:13" x14ac:dyDescent="0.2">
      <c r="K176" s="4"/>
      <c r="L176" s="4"/>
      <c r="M176" s="4"/>
    </row>
    <row r="177" spans="11:13" x14ac:dyDescent="0.2">
      <c r="K177" s="4"/>
      <c r="L177" s="4"/>
      <c r="M177" s="4"/>
    </row>
    <row r="178" spans="11:13" x14ac:dyDescent="0.2">
      <c r="K178" s="4"/>
      <c r="L178" s="4"/>
      <c r="M178" s="4"/>
    </row>
    <row r="179" spans="11:13" x14ac:dyDescent="0.2">
      <c r="K179" s="4"/>
      <c r="L179" s="4"/>
      <c r="M179" s="4"/>
    </row>
    <row r="180" spans="11:13" x14ac:dyDescent="0.2">
      <c r="K180" s="4"/>
      <c r="L180" s="4"/>
      <c r="M180" s="4"/>
    </row>
    <row r="181" spans="11:13" x14ac:dyDescent="0.2">
      <c r="K181" s="4"/>
      <c r="L181" s="4"/>
      <c r="M181" s="4"/>
    </row>
    <row r="182" spans="11:13" x14ac:dyDescent="0.2">
      <c r="K182" s="4"/>
      <c r="L182" s="4"/>
      <c r="M182" s="4"/>
    </row>
    <row r="183" spans="11:13" x14ac:dyDescent="0.2">
      <c r="K183" s="4"/>
      <c r="L183" s="4"/>
      <c r="M183" s="4"/>
    </row>
    <row r="184" spans="11:13" x14ac:dyDescent="0.2">
      <c r="K184" s="4"/>
      <c r="L184" s="4"/>
      <c r="M184" s="4"/>
    </row>
    <row r="185" spans="11:13" x14ac:dyDescent="0.2">
      <c r="K185" s="4"/>
      <c r="L185" s="4"/>
      <c r="M185" s="4"/>
    </row>
    <row r="186" spans="11:13" x14ac:dyDescent="0.2">
      <c r="K186" s="4"/>
      <c r="L186" s="4"/>
      <c r="M186" s="4"/>
    </row>
    <row r="187" spans="11:13" x14ac:dyDescent="0.2">
      <c r="K187" s="4"/>
      <c r="L187" s="4"/>
      <c r="M187" s="4"/>
    </row>
    <row r="188" spans="11:13" x14ac:dyDescent="0.2">
      <c r="K188" s="4"/>
      <c r="L188" s="4"/>
      <c r="M188" s="4"/>
    </row>
    <row r="189" spans="11:13" x14ac:dyDescent="0.2">
      <c r="K189" s="4"/>
      <c r="L189" s="4"/>
      <c r="M189" s="4"/>
    </row>
    <row r="190" spans="11:13" x14ac:dyDescent="0.2">
      <c r="K190" s="4"/>
      <c r="L190" s="4"/>
      <c r="M190" s="4"/>
    </row>
    <row r="191" spans="11:13" x14ac:dyDescent="0.2">
      <c r="K191" s="4"/>
      <c r="L191" s="4"/>
      <c r="M191" s="4"/>
    </row>
    <row r="192" spans="11:13" x14ac:dyDescent="0.2">
      <c r="K192" s="4"/>
      <c r="L192" s="4"/>
      <c r="M192" s="4"/>
    </row>
    <row r="193" spans="11:13" x14ac:dyDescent="0.2">
      <c r="K193" s="4"/>
      <c r="L193" s="4"/>
      <c r="M193" s="4"/>
    </row>
    <row r="194" spans="11:13" x14ac:dyDescent="0.2">
      <c r="K194" s="4"/>
      <c r="L194" s="4"/>
      <c r="M194" s="4"/>
    </row>
    <row r="195" spans="11:13" x14ac:dyDescent="0.2">
      <c r="K195" s="4"/>
      <c r="L195" s="4"/>
      <c r="M195" s="4"/>
    </row>
    <row r="196" spans="11:13" x14ac:dyDescent="0.2">
      <c r="K196" s="4"/>
      <c r="L196" s="4"/>
      <c r="M196" s="4"/>
    </row>
    <row r="197" spans="11:13" x14ac:dyDescent="0.2">
      <c r="K197" s="4"/>
      <c r="L197" s="4"/>
      <c r="M197" s="4"/>
    </row>
    <row r="198" spans="11:13" x14ac:dyDescent="0.2">
      <c r="K198" s="4"/>
      <c r="L198" s="4"/>
      <c r="M198" s="4"/>
    </row>
    <row r="199" spans="11:13" x14ac:dyDescent="0.2">
      <c r="K199" s="4"/>
      <c r="L199" s="4"/>
      <c r="M199" s="4"/>
    </row>
    <row r="200" spans="11:13" x14ac:dyDescent="0.2">
      <c r="K200" s="4"/>
      <c r="L200" s="4"/>
      <c r="M200" s="4"/>
    </row>
    <row r="201" spans="11:13" x14ac:dyDescent="0.2">
      <c r="K201" s="4"/>
      <c r="L201" s="4"/>
      <c r="M201" s="4"/>
    </row>
    <row r="202" spans="11:13" x14ac:dyDescent="0.2">
      <c r="K202" s="4"/>
      <c r="L202" s="4"/>
      <c r="M202" s="4"/>
    </row>
    <row r="203" spans="11:13" x14ac:dyDescent="0.2">
      <c r="K203" s="4"/>
      <c r="L203" s="4"/>
      <c r="M203" s="4"/>
    </row>
    <row r="204" spans="11:13" x14ac:dyDescent="0.2">
      <c r="K204" s="4"/>
      <c r="L204" s="4"/>
      <c r="M204" s="4"/>
    </row>
    <row r="205" spans="11:13" x14ac:dyDescent="0.2">
      <c r="K205" s="4"/>
      <c r="L205" s="4"/>
      <c r="M205" s="4"/>
    </row>
    <row r="206" spans="11:13" x14ac:dyDescent="0.2">
      <c r="K206" s="4"/>
      <c r="L206" s="4"/>
      <c r="M206" s="4"/>
    </row>
    <row r="207" spans="11:13" x14ac:dyDescent="0.2">
      <c r="K207" s="4"/>
      <c r="L207" s="4"/>
      <c r="M207" s="4"/>
    </row>
    <row r="208" spans="11:13" x14ac:dyDescent="0.2">
      <c r="K208" s="4"/>
      <c r="L208" s="4"/>
      <c r="M208" s="4"/>
    </row>
    <row r="209" spans="11:13" x14ac:dyDescent="0.2">
      <c r="K209" s="4"/>
      <c r="L209" s="4"/>
      <c r="M209" s="4"/>
    </row>
    <row r="210" spans="11:13" x14ac:dyDescent="0.2">
      <c r="K210" s="4"/>
      <c r="L210" s="4"/>
      <c r="M210" s="4"/>
    </row>
    <row r="211" spans="11:13" x14ac:dyDescent="0.2">
      <c r="K211" s="4"/>
      <c r="L211" s="4"/>
      <c r="M211" s="4"/>
    </row>
    <row r="212" spans="11:13" x14ac:dyDescent="0.2">
      <c r="K212" s="4"/>
      <c r="L212" s="4"/>
      <c r="M212" s="4"/>
    </row>
    <row r="213" spans="11:13" x14ac:dyDescent="0.2">
      <c r="K213" s="4"/>
      <c r="L213" s="4"/>
      <c r="M213" s="4"/>
    </row>
    <row r="214" spans="11:13" x14ac:dyDescent="0.2">
      <c r="K214" s="4"/>
      <c r="L214" s="4"/>
      <c r="M214" s="4"/>
    </row>
    <row r="215" spans="11:13" x14ac:dyDescent="0.2">
      <c r="K215" s="4"/>
      <c r="L215" s="4"/>
      <c r="M215" s="4"/>
    </row>
    <row r="216" spans="11:13" x14ac:dyDescent="0.2">
      <c r="K216" s="4"/>
      <c r="L216" s="4"/>
      <c r="M216" s="4"/>
    </row>
    <row r="217" spans="11:13" x14ac:dyDescent="0.2">
      <c r="K217" s="4"/>
      <c r="L217" s="4"/>
      <c r="M217" s="4"/>
    </row>
    <row r="218" spans="11:13" x14ac:dyDescent="0.2">
      <c r="K218" s="4"/>
      <c r="L218" s="4"/>
      <c r="M218" s="4"/>
    </row>
    <row r="219" spans="11:13" x14ac:dyDescent="0.2">
      <c r="K219" s="4"/>
      <c r="L219" s="4"/>
      <c r="M219" s="4"/>
    </row>
    <row r="220" spans="11:13" x14ac:dyDescent="0.2">
      <c r="K220" s="4"/>
      <c r="L220" s="4"/>
      <c r="M220" s="4"/>
    </row>
    <row r="221" spans="11:13" x14ac:dyDescent="0.2">
      <c r="K221" s="4"/>
      <c r="L221" s="4"/>
      <c r="M221" s="4"/>
    </row>
    <row r="222" spans="11:13" x14ac:dyDescent="0.2">
      <c r="K222" s="4"/>
      <c r="L222" s="4"/>
      <c r="M222" s="4"/>
    </row>
    <row r="223" spans="11:13" x14ac:dyDescent="0.2">
      <c r="K223" s="4"/>
      <c r="L223" s="4"/>
      <c r="M223" s="4"/>
    </row>
    <row r="224" spans="11:13" x14ac:dyDescent="0.2">
      <c r="K224" s="4"/>
      <c r="L224" s="4"/>
      <c r="M224" s="4"/>
    </row>
    <row r="225" spans="11:13" x14ac:dyDescent="0.2">
      <c r="K225" s="4"/>
      <c r="L225" s="4"/>
      <c r="M225" s="4"/>
    </row>
    <row r="226" spans="11:13" x14ac:dyDescent="0.2">
      <c r="K226" s="4"/>
      <c r="L226" s="4"/>
      <c r="M226" s="4"/>
    </row>
    <row r="227" spans="11:13" x14ac:dyDescent="0.2">
      <c r="K227" s="4"/>
      <c r="L227" s="4"/>
      <c r="M227" s="4"/>
    </row>
    <row r="228" spans="11:13" x14ac:dyDescent="0.2">
      <c r="K228" s="4"/>
      <c r="L228" s="4"/>
      <c r="M228" s="4"/>
    </row>
    <row r="229" spans="11:13" x14ac:dyDescent="0.2">
      <c r="K229" s="4"/>
      <c r="L229" s="4"/>
      <c r="M229" s="4"/>
    </row>
    <row r="230" spans="11:13" x14ac:dyDescent="0.2">
      <c r="K230" s="4"/>
      <c r="L230" s="4"/>
      <c r="M230" s="4"/>
    </row>
    <row r="231" spans="11:13" x14ac:dyDescent="0.2">
      <c r="K231" s="4"/>
      <c r="L231" s="4"/>
      <c r="M231" s="4"/>
    </row>
    <row r="232" spans="11:13" x14ac:dyDescent="0.2">
      <c r="K232" s="4"/>
      <c r="L232" s="4"/>
      <c r="M232" s="4"/>
    </row>
    <row r="233" spans="11:13" x14ac:dyDescent="0.2">
      <c r="K233" s="4"/>
      <c r="L233" s="4"/>
      <c r="M233" s="4"/>
    </row>
    <row r="234" spans="11:13" x14ac:dyDescent="0.2">
      <c r="K234" s="4"/>
      <c r="L234" s="4"/>
      <c r="M234" s="4"/>
    </row>
    <row r="235" spans="11:13" x14ac:dyDescent="0.2">
      <c r="K235" s="4"/>
      <c r="L235" s="4"/>
      <c r="M235" s="4"/>
    </row>
    <row r="236" spans="11:13" x14ac:dyDescent="0.2">
      <c r="K236" s="4"/>
      <c r="L236" s="4"/>
      <c r="M236" s="4"/>
    </row>
    <row r="237" spans="11:13" x14ac:dyDescent="0.2">
      <c r="K237" s="4"/>
      <c r="L237" s="4"/>
      <c r="M237" s="4"/>
    </row>
    <row r="238" spans="11:13" x14ac:dyDescent="0.2">
      <c r="K238" s="4"/>
      <c r="L238" s="4"/>
      <c r="M238" s="4"/>
    </row>
    <row r="239" spans="11:13" x14ac:dyDescent="0.2">
      <c r="K239" s="4"/>
      <c r="L239" s="4"/>
      <c r="M239" s="4"/>
    </row>
    <row r="240" spans="11:13" x14ac:dyDescent="0.2">
      <c r="K240" s="4"/>
      <c r="L240" s="4"/>
      <c r="M240" s="4"/>
    </row>
    <row r="241" spans="11:13" x14ac:dyDescent="0.2">
      <c r="K241" s="4"/>
      <c r="L241" s="4"/>
      <c r="M241" s="4"/>
    </row>
    <row r="242" spans="11:13" x14ac:dyDescent="0.2">
      <c r="K242" s="4"/>
      <c r="L242" s="4"/>
      <c r="M242" s="4"/>
    </row>
    <row r="243" spans="11:13" x14ac:dyDescent="0.2">
      <c r="K243" s="4"/>
      <c r="L243" s="4"/>
      <c r="M243" s="4"/>
    </row>
    <row r="244" spans="11:13" x14ac:dyDescent="0.2">
      <c r="K244" s="4"/>
      <c r="L244" s="4"/>
      <c r="M244" s="4"/>
    </row>
    <row r="245" spans="11:13" x14ac:dyDescent="0.2">
      <c r="K245" s="4"/>
      <c r="L245" s="4"/>
      <c r="M245" s="4"/>
    </row>
    <row r="246" spans="11:13" x14ac:dyDescent="0.2">
      <c r="K246" s="4"/>
      <c r="L246" s="4"/>
      <c r="M246" s="4"/>
    </row>
    <row r="247" spans="11:13" x14ac:dyDescent="0.2">
      <c r="K247" s="4"/>
      <c r="L247" s="4"/>
      <c r="M247" s="4"/>
    </row>
    <row r="248" spans="11:13" x14ac:dyDescent="0.2">
      <c r="K248" s="4"/>
      <c r="L248" s="4"/>
      <c r="M248" s="4"/>
    </row>
    <row r="249" spans="11:13" x14ac:dyDescent="0.2">
      <c r="K249" s="4"/>
      <c r="L249" s="4"/>
      <c r="M249" s="4"/>
    </row>
    <row r="250" spans="11:13" x14ac:dyDescent="0.2">
      <c r="K250" s="4"/>
      <c r="L250" s="4"/>
      <c r="M250" s="4"/>
    </row>
    <row r="251" spans="11:13" x14ac:dyDescent="0.2">
      <c r="K251" s="4"/>
      <c r="L251" s="4"/>
      <c r="M251" s="4"/>
    </row>
    <row r="252" spans="11:13" x14ac:dyDescent="0.2">
      <c r="K252" s="4"/>
      <c r="L252" s="4"/>
      <c r="M252" s="4"/>
    </row>
    <row r="253" spans="11:13" x14ac:dyDescent="0.2">
      <c r="K253" s="4"/>
      <c r="L253" s="4"/>
      <c r="M253" s="4"/>
    </row>
    <row r="254" spans="11:13" x14ac:dyDescent="0.2">
      <c r="K254" s="4"/>
      <c r="L254" s="4"/>
      <c r="M254" s="4"/>
    </row>
    <row r="255" spans="11:13" x14ac:dyDescent="0.2">
      <c r="K255" s="4"/>
      <c r="L255" s="4"/>
      <c r="M255" s="4"/>
    </row>
    <row r="256" spans="11:13" x14ac:dyDescent="0.2">
      <c r="K256" s="4"/>
      <c r="L256" s="4"/>
      <c r="M256" s="4"/>
    </row>
    <row r="257" spans="11:13" x14ac:dyDescent="0.2">
      <c r="K257" s="4"/>
      <c r="L257" s="4"/>
      <c r="M257" s="4"/>
    </row>
    <row r="258" spans="11:13" x14ac:dyDescent="0.2">
      <c r="K258" s="4"/>
      <c r="L258" s="4"/>
      <c r="M258" s="4"/>
    </row>
    <row r="259" spans="11:13" x14ac:dyDescent="0.2">
      <c r="K259" s="4"/>
      <c r="L259" s="4"/>
      <c r="M259" s="4"/>
    </row>
    <row r="260" spans="11:13" x14ac:dyDescent="0.2">
      <c r="K260" s="4"/>
      <c r="L260" s="4"/>
      <c r="M260" s="4"/>
    </row>
    <row r="261" spans="11:13" x14ac:dyDescent="0.2">
      <c r="K261" s="4"/>
      <c r="L261" s="4"/>
      <c r="M261" s="4"/>
    </row>
    <row r="262" spans="11:13" x14ac:dyDescent="0.2">
      <c r="K262" s="4"/>
      <c r="L262" s="4"/>
      <c r="M262" s="4"/>
    </row>
    <row r="263" spans="11:13" x14ac:dyDescent="0.2">
      <c r="K263" s="4"/>
      <c r="L263" s="4"/>
      <c r="M263" s="4"/>
    </row>
    <row r="264" spans="11:13" x14ac:dyDescent="0.2">
      <c r="K264" s="4"/>
      <c r="L264" s="4"/>
      <c r="M264" s="4"/>
    </row>
    <row r="265" spans="11:13" x14ac:dyDescent="0.2">
      <c r="K265" s="4"/>
      <c r="L265" s="4"/>
      <c r="M265" s="4"/>
    </row>
    <row r="266" spans="11:13" x14ac:dyDescent="0.2">
      <c r="K266" s="4"/>
      <c r="L266" s="4"/>
      <c r="M266" s="4"/>
    </row>
    <row r="267" spans="11:13" x14ac:dyDescent="0.2">
      <c r="K267" s="4"/>
      <c r="L267" s="4"/>
      <c r="M267" s="4"/>
    </row>
    <row r="268" spans="11:13" x14ac:dyDescent="0.2">
      <c r="K268" s="4"/>
      <c r="L268" s="4"/>
      <c r="M268" s="4"/>
    </row>
    <row r="269" spans="11:13" x14ac:dyDescent="0.2">
      <c r="K269" s="4"/>
      <c r="L269" s="4"/>
      <c r="M269" s="4"/>
    </row>
    <row r="270" spans="11:13" x14ac:dyDescent="0.2">
      <c r="K270" s="4"/>
      <c r="L270" s="4"/>
      <c r="M270" s="4"/>
    </row>
    <row r="271" spans="11:13" x14ac:dyDescent="0.2">
      <c r="K271" s="4"/>
      <c r="L271" s="4"/>
      <c r="M271" s="4"/>
    </row>
    <row r="272" spans="11:13" x14ac:dyDescent="0.2">
      <c r="K272" s="4"/>
      <c r="L272" s="4"/>
      <c r="M272" s="4"/>
    </row>
    <row r="273" spans="11:13" x14ac:dyDescent="0.2">
      <c r="K273" s="4"/>
      <c r="L273" s="4"/>
      <c r="M273" s="4"/>
    </row>
    <row r="274" spans="11:13" x14ac:dyDescent="0.2">
      <c r="K274" s="4"/>
      <c r="L274" s="4"/>
      <c r="M274" s="4"/>
    </row>
    <row r="275" spans="11:13" x14ac:dyDescent="0.2">
      <c r="K275" s="4"/>
      <c r="L275" s="4"/>
      <c r="M275" s="4"/>
    </row>
    <row r="276" spans="11:13" x14ac:dyDescent="0.2">
      <c r="K276" s="4"/>
      <c r="L276" s="4"/>
      <c r="M276" s="4"/>
    </row>
    <row r="277" spans="11:13" x14ac:dyDescent="0.2">
      <c r="K277" s="4"/>
      <c r="L277" s="4"/>
      <c r="M277" s="4"/>
    </row>
    <row r="278" spans="11:13" x14ac:dyDescent="0.2">
      <c r="K278" s="4"/>
      <c r="L278" s="4"/>
      <c r="M278" s="4"/>
    </row>
    <row r="279" spans="11:13" x14ac:dyDescent="0.2">
      <c r="K279" s="4"/>
      <c r="L279" s="4"/>
      <c r="M279" s="4"/>
    </row>
    <row r="280" spans="11:13" x14ac:dyDescent="0.2">
      <c r="K280" s="4"/>
      <c r="L280" s="4"/>
      <c r="M280" s="4"/>
    </row>
    <row r="281" spans="11:13" x14ac:dyDescent="0.2">
      <c r="K281" s="4"/>
      <c r="L281" s="4"/>
      <c r="M281" s="4"/>
    </row>
    <row r="282" spans="11:13" x14ac:dyDescent="0.2">
      <c r="K282" s="4"/>
      <c r="L282" s="4"/>
      <c r="M282" s="4"/>
    </row>
    <row r="283" spans="11:13" x14ac:dyDescent="0.2">
      <c r="K283" s="4"/>
      <c r="L283" s="4"/>
      <c r="M283" s="4"/>
    </row>
    <row r="284" spans="11:13" x14ac:dyDescent="0.2">
      <c r="K284" s="4"/>
      <c r="L284" s="4"/>
      <c r="M284" s="4"/>
    </row>
    <row r="285" spans="11:13" x14ac:dyDescent="0.2">
      <c r="K285" s="4"/>
      <c r="L285" s="4"/>
      <c r="M285" s="4"/>
    </row>
    <row r="286" spans="11:13" x14ac:dyDescent="0.2">
      <c r="K286" s="4"/>
      <c r="L286" s="4"/>
      <c r="M286" s="4"/>
    </row>
    <row r="287" spans="11:13" x14ac:dyDescent="0.2">
      <c r="K287" s="4"/>
      <c r="L287" s="4"/>
      <c r="M287" s="4"/>
    </row>
    <row r="288" spans="11:13" x14ac:dyDescent="0.2">
      <c r="K288" s="4"/>
      <c r="L288" s="4"/>
      <c r="M288" s="4"/>
    </row>
    <row r="289" spans="11:13" x14ac:dyDescent="0.2">
      <c r="K289" s="4"/>
      <c r="L289" s="4"/>
      <c r="M289" s="4"/>
    </row>
    <row r="290" spans="11:13" x14ac:dyDescent="0.2">
      <c r="K290" s="4"/>
      <c r="L290" s="4"/>
      <c r="M290" s="4"/>
    </row>
    <row r="291" spans="11:13" x14ac:dyDescent="0.2">
      <c r="K291" s="4"/>
      <c r="L291" s="4"/>
      <c r="M291" s="4"/>
    </row>
    <row r="292" spans="11:13" x14ac:dyDescent="0.2">
      <c r="K292" s="4"/>
      <c r="L292" s="4"/>
      <c r="M292" s="4"/>
    </row>
    <row r="293" spans="11:13" x14ac:dyDescent="0.2">
      <c r="K293" s="4"/>
      <c r="L293" s="4"/>
      <c r="M293" s="4"/>
    </row>
    <row r="294" spans="11:13" x14ac:dyDescent="0.2">
      <c r="K294" s="4"/>
      <c r="L294" s="4"/>
      <c r="M294" s="4"/>
    </row>
    <row r="295" spans="11:13" x14ac:dyDescent="0.2">
      <c r="K295" s="4"/>
      <c r="L295" s="4"/>
      <c r="M295" s="4"/>
    </row>
    <row r="296" spans="11:13" x14ac:dyDescent="0.2">
      <c r="K296" s="4"/>
      <c r="L296" s="4"/>
      <c r="M296" s="4"/>
    </row>
    <row r="297" spans="11:13" x14ac:dyDescent="0.2">
      <c r="K297" s="4"/>
      <c r="L297" s="4"/>
      <c r="M297" s="4"/>
    </row>
    <row r="298" spans="11:13" x14ac:dyDescent="0.2">
      <c r="K298" s="4"/>
      <c r="L298" s="4"/>
      <c r="M298" s="4"/>
    </row>
    <row r="299" spans="11:13" x14ac:dyDescent="0.2">
      <c r="K299" s="4"/>
      <c r="L299" s="4"/>
      <c r="M299" s="4"/>
    </row>
    <row r="300" spans="11:13" x14ac:dyDescent="0.2">
      <c r="K300" s="4"/>
      <c r="L300" s="4"/>
      <c r="M300" s="4"/>
    </row>
    <row r="301" spans="11:13" x14ac:dyDescent="0.2">
      <c r="K301" s="4"/>
      <c r="L301" s="4"/>
      <c r="M301" s="4"/>
    </row>
    <row r="302" spans="11:13" x14ac:dyDescent="0.2">
      <c r="K302" s="4"/>
      <c r="L302" s="4"/>
      <c r="M302" s="4"/>
    </row>
    <row r="303" spans="11:13" x14ac:dyDescent="0.2">
      <c r="K303" s="4"/>
      <c r="L303" s="4"/>
      <c r="M303" s="4"/>
    </row>
    <row r="304" spans="11:13" x14ac:dyDescent="0.2">
      <c r="K304" s="4"/>
      <c r="L304" s="4"/>
      <c r="M304" s="4"/>
    </row>
    <row r="305" spans="11:13" x14ac:dyDescent="0.2">
      <c r="K305" s="4"/>
      <c r="L305" s="4"/>
      <c r="M305" s="4"/>
    </row>
    <row r="306" spans="11:13" x14ac:dyDescent="0.2">
      <c r="K306" s="4"/>
      <c r="L306" s="4"/>
      <c r="M306" s="4"/>
    </row>
    <row r="307" spans="11:13" x14ac:dyDescent="0.2">
      <c r="K307" s="4"/>
      <c r="L307" s="4"/>
      <c r="M307" s="4"/>
    </row>
    <row r="308" spans="11:13" x14ac:dyDescent="0.2">
      <c r="K308" s="4"/>
      <c r="L308" s="4"/>
      <c r="M308" s="4"/>
    </row>
    <row r="309" spans="11:13" x14ac:dyDescent="0.2">
      <c r="K309" s="4"/>
      <c r="L309" s="4"/>
      <c r="M309" s="4"/>
    </row>
    <row r="310" spans="11:13" x14ac:dyDescent="0.2">
      <c r="K310" s="4"/>
      <c r="L310" s="4"/>
      <c r="M310" s="4"/>
    </row>
    <row r="311" spans="11:13" x14ac:dyDescent="0.2">
      <c r="K311" s="4"/>
      <c r="L311" s="4"/>
      <c r="M311" s="4"/>
    </row>
    <row r="312" spans="11:13" x14ac:dyDescent="0.2">
      <c r="K312" s="4"/>
      <c r="L312" s="4"/>
      <c r="M312" s="4"/>
    </row>
    <row r="313" spans="11:13" x14ac:dyDescent="0.2">
      <c r="K313" s="4"/>
      <c r="L313" s="4"/>
      <c r="M313" s="4"/>
    </row>
    <row r="314" spans="11:13" x14ac:dyDescent="0.2">
      <c r="K314" s="4"/>
      <c r="L314" s="4"/>
      <c r="M314" s="4"/>
    </row>
    <row r="315" spans="11:13" x14ac:dyDescent="0.2">
      <c r="K315" s="4"/>
      <c r="L315" s="4"/>
      <c r="M315" s="4"/>
    </row>
    <row r="316" spans="11:13" x14ac:dyDescent="0.2">
      <c r="K316" s="4"/>
      <c r="L316" s="4"/>
      <c r="M316" s="4"/>
    </row>
    <row r="317" spans="11:13" x14ac:dyDescent="0.2">
      <c r="K317" s="4"/>
      <c r="L317" s="4"/>
      <c r="M317" s="4"/>
    </row>
    <row r="318" spans="11:13" x14ac:dyDescent="0.2">
      <c r="K318" s="4"/>
      <c r="L318" s="4"/>
      <c r="M318" s="4"/>
    </row>
    <row r="319" spans="11:13" x14ac:dyDescent="0.2">
      <c r="K319" s="4"/>
      <c r="L319" s="4"/>
      <c r="M319" s="4"/>
    </row>
    <row r="320" spans="11:13" x14ac:dyDescent="0.2">
      <c r="K320" s="4"/>
      <c r="L320" s="4"/>
      <c r="M320" s="4"/>
    </row>
    <row r="321" spans="11:13" x14ac:dyDescent="0.2">
      <c r="K321" s="4"/>
      <c r="L321" s="4"/>
      <c r="M321" s="4"/>
    </row>
    <row r="322" spans="11:13" x14ac:dyDescent="0.2">
      <c r="K322" s="4"/>
      <c r="L322" s="4"/>
      <c r="M322" s="4"/>
    </row>
    <row r="323" spans="11:13" x14ac:dyDescent="0.2">
      <c r="K323" s="4"/>
      <c r="L323" s="4"/>
      <c r="M323" s="4"/>
    </row>
    <row r="324" spans="11:13" x14ac:dyDescent="0.2">
      <c r="K324" s="4"/>
      <c r="L324" s="4"/>
      <c r="M324" s="4"/>
    </row>
    <row r="325" spans="11:13" x14ac:dyDescent="0.2">
      <c r="K325" s="4"/>
      <c r="L325" s="4"/>
      <c r="M325" s="4"/>
    </row>
    <row r="326" spans="11:13" x14ac:dyDescent="0.2">
      <c r="K326" s="4"/>
      <c r="L326" s="4"/>
      <c r="M326" s="4"/>
    </row>
    <row r="327" spans="11:13" x14ac:dyDescent="0.2">
      <c r="K327" s="4"/>
      <c r="L327" s="4"/>
      <c r="M327" s="4"/>
    </row>
    <row r="328" spans="11:13" x14ac:dyDescent="0.2">
      <c r="K328" s="4"/>
      <c r="L328" s="4"/>
      <c r="M328" s="4"/>
    </row>
    <row r="329" spans="11:13" x14ac:dyDescent="0.2">
      <c r="K329" s="4"/>
      <c r="L329" s="4"/>
      <c r="M329" s="4"/>
    </row>
    <row r="330" spans="11:13" x14ac:dyDescent="0.2">
      <c r="K330" s="4"/>
      <c r="L330" s="4"/>
      <c r="M330" s="4"/>
    </row>
    <row r="331" spans="11:13" x14ac:dyDescent="0.2">
      <c r="K331" s="4"/>
      <c r="L331" s="4"/>
      <c r="M331" s="4"/>
    </row>
    <row r="332" spans="11:13" x14ac:dyDescent="0.2">
      <c r="K332" s="4"/>
      <c r="L332" s="4"/>
      <c r="M332" s="4"/>
    </row>
    <row r="333" spans="11:13" x14ac:dyDescent="0.2">
      <c r="K333" s="4"/>
      <c r="L333" s="4"/>
      <c r="M333" s="4"/>
    </row>
    <row r="334" spans="11:13" x14ac:dyDescent="0.2">
      <c r="K334" s="4"/>
      <c r="L334" s="4"/>
      <c r="M334" s="4"/>
    </row>
    <row r="335" spans="11:13" x14ac:dyDescent="0.2">
      <c r="K335" s="4"/>
      <c r="L335" s="4"/>
      <c r="M335" s="4"/>
    </row>
    <row r="336" spans="11:13" x14ac:dyDescent="0.2">
      <c r="K336" s="4"/>
      <c r="L336" s="4"/>
      <c r="M336" s="4"/>
    </row>
    <row r="337" spans="11:13" x14ac:dyDescent="0.2">
      <c r="K337" s="4"/>
      <c r="L337" s="4"/>
      <c r="M337" s="4"/>
    </row>
    <row r="338" spans="11:13" x14ac:dyDescent="0.2">
      <c r="K338" s="4"/>
      <c r="L338" s="4"/>
      <c r="M338" s="4"/>
    </row>
    <row r="339" spans="11:13" x14ac:dyDescent="0.2">
      <c r="K339" s="4"/>
      <c r="L339" s="4"/>
      <c r="M339" s="4"/>
    </row>
    <row r="340" spans="11:13" x14ac:dyDescent="0.2">
      <c r="K340" s="4"/>
      <c r="L340" s="4"/>
      <c r="M340" s="4"/>
    </row>
    <row r="341" spans="11:13" x14ac:dyDescent="0.2">
      <c r="K341" s="4"/>
      <c r="L341" s="4"/>
      <c r="M341" s="4"/>
    </row>
    <row r="342" spans="11:13" x14ac:dyDescent="0.2">
      <c r="K342" s="4"/>
      <c r="L342" s="4"/>
      <c r="M342" s="4"/>
    </row>
    <row r="343" spans="11:13" x14ac:dyDescent="0.2">
      <c r="K343" s="4"/>
      <c r="L343" s="4"/>
      <c r="M343" s="4"/>
    </row>
    <row r="344" spans="11:13" x14ac:dyDescent="0.2">
      <c r="K344" s="4"/>
      <c r="L344" s="4"/>
      <c r="M344" s="4"/>
    </row>
    <row r="345" spans="11:13" x14ac:dyDescent="0.2">
      <c r="K345" s="4"/>
      <c r="L345" s="4"/>
      <c r="M345" s="4"/>
    </row>
    <row r="346" spans="11:13" x14ac:dyDescent="0.2">
      <c r="K346" s="4"/>
      <c r="L346" s="4"/>
      <c r="M346" s="4"/>
    </row>
    <row r="347" spans="11:13" x14ac:dyDescent="0.2">
      <c r="K347" s="4"/>
      <c r="L347" s="4"/>
      <c r="M347" s="4"/>
    </row>
    <row r="348" spans="11:13" x14ac:dyDescent="0.2">
      <c r="K348" s="4"/>
      <c r="L348" s="4"/>
      <c r="M348" s="4"/>
    </row>
    <row r="349" spans="11:13" x14ac:dyDescent="0.2">
      <c r="K349" s="4"/>
      <c r="L349" s="4"/>
      <c r="M349" s="4"/>
    </row>
    <row r="350" spans="11:13" x14ac:dyDescent="0.2">
      <c r="K350" s="4"/>
      <c r="L350" s="4"/>
      <c r="M350" s="4"/>
    </row>
    <row r="351" spans="11:13" x14ac:dyDescent="0.2">
      <c r="K351" s="4"/>
      <c r="L351" s="4"/>
      <c r="M351" s="4"/>
    </row>
    <row r="352" spans="11:13" x14ac:dyDescent="0.2">
      <c r="K352" s="4"/>
      <c r="L352" s="4"/>
      <c r="M352" s="4"/>
    </row>
    <row r="353" spans="11:13" x14ac:dyDescent="0.2">
      <c r="K353" s="4"/>
      <c r="L353" s="4"/>
      <c r="M353" s="4"/>
    </row>
    <row r="354" spans="11:13" x14ac:dyDescent="0.2">
      <c r="K354" s="4"/>
      <c r="L354" s="4"/>
      <c r="M354" s="4"/>
    </row>
    <row r="355" spans="11:13" x14ac:dyDescent="0.2">
      <c r="K355" s="4"/>
      <c r="L355" s="4"/>
      <c r="M355" s="4"/>
    </row>
    <row r="356" spans="11:13" x14ac:dyDescent="0.2">
      <c r="K356" s="4"/>
      <c r="L356" s="4"/>
      <c r="M356" s="4"/>
    </row>
    <row r="357" spans="11:13" x14ac:dyDescent="0.2">
      <c r="K357" s="4"/>
      <c r="L357" s="4"/>
      <c r="M357" s="4"/>
    </row>
    <row r="358" spans="11:13" x14ac:dyDescent="0.2">
      <c r="K358" s="4"/>
      <c r="L358" s="4"/>
      <c r="M358" s="4"/>
    </row>
    <row r="359" spans="11:13" x14ac:dyDescent="0.2">
      <c r="K359" s="4"/>
      <c r="L359" s="4"/>
      <c r="M359" s="4"/>
    </row>
    <row r="360" spans="11:13" x14ac:dyDescent="0.2">
      <c r="K360" s="4"/>
      <c r="L360" s="4"/>
      <c r="M360" s="4"/>
    </row>
    <row r="361" spans="11:13" x14ac:dyDescent="0.2">
      <c r="K361" s="4"/>
      <c r="L361" s="4"/>
      <c r="M361" s="4"/>
    </row>
    <row r="362" spans="11:13" x14ac:dyDescent="0.2">
      <c r="K362" s="4"/>
      <c r="L362" s="4"/>
      <c r="M362" s="4"/>
    </row>
    <row r="363" spans="11:13" x14ac:dyDescent="0.2">
      <c r="K363" s="4"/>
      <c r="L363" s="4"/>
      <c r="M363" s="4"/>
    </row>
    <row r="364" spans="11:13" x14ac:dyDescent="0.2">
      <c r="K364" s="4"/>
      <c r="L364" s="4"/>
      <c r="M364" s="4"/>
    </row>
    <row r="365" spans="11:13" x14ac:dyDescent="0.2">
      <c r="K365" s="4"/>
      <c r="L365" s="4"/>
      <c r="M365" s="4"/>
    </row>
    <row r="366" spans="11:13" x14ac:dyDescent="0.2">
      <c r="K366" s="4"/>
      <c r="L366" s="4"/>
      <c r="M366" s="4"/>
    </row>
    <row r="367" spans="11:13" x14ac:dyDescent="0.2">
      <c r="K367" s="4"/>
      <c r="L367" s="4"/>
      <c r="M367" s="4"/>
    </row>
    <row r="368" spans="11:13" x14ac:dyDescent="0.2">
      <c r="K368" s="4"/>
      <c r="L368" s="4"/>
      <c r="M368" s="4"/>
    </row>
    <row r="369" spans="11:13" x14ac:dyDescent="0.2">
      <c r="K369" s="4"/>
      <c r="L369" s="4"/>
      <c r="M369" s="4"/>
    </row>
    <row r="370" spans="11:13" x14ac:dyDescent="0.2">
      <c r="K370" s="4"/>
      <c r="L370" s="4"/>
      <c r="M370" s="4"/>
    </row>
    <row r="371" spans="11:13" x14ac:dyDescent="0.2">
      <c r="K371" s="4"/>
      <c r="L371" s="4"/>
      <c r="M371" s="4"/>
    </row>
    <row r="372" spans="11:13" x14ac:dyDescent="0.2">
      <c r="K372" s="4"/>
      <c r="L372" s="4"/>
      <c r="M372" s="4"/>
    </row>
    <row r="373" spans="11:13" x14ac:dyDescent="0.2">
      <c r="K373" s="4"/>
      <c r="L373" s="4"/>
      <c r="M373" s="4"/>
    </row>
    <row r="374" spans="11:13" x14ac:dyDescent="0.2">
      <c r="K374" s="4"/>
      <c r="L374" s="4"/>
      <c r="M374" s="4"/>
    </row>
    <row r="375" spans="11:13" x14ac:dyDescent="0.2">
      <c r="K375" s="4"/>
      <c r="L375" s="4"/>
      <c r="M375" s="4"/>
    </row>
    <row r="376" spans="11:13" x14ac:dyDescent="0.2">
      <c r="K376" s="4"/>
      <c r="L376" s="4"/>
      <c r="M376" s="4"/>
    </row>
    <row r="377" spans="11:13" x14ac:dyDescent="0.2">
      <c r="K377" s="4"/>
      <c r="L377" s="4"/>
      <c r="M377" s="4"/>
    </row>
    <row r="378" spans="11:13" x14ac:dyDescent="0.2">
      <c r="K378" s="4"/>
      <c r="L378" s="4"/>
      <c r="M378" s="4"/>
    </row>
    <row r="379" spans="11:13" x14ac:dyDescent="0.2">
      <c r="K379" s="4"/>
      <c r="L379" s="4"/>
      <c r="M379" s="4"/>
    </row>
    <row r="380" spans="11:13" x14ac:dyDescent="0.2">
      <c r="K380" s="4"/>
      <c r="L380" s="4"/>
      <c r="M380" s="4"/>
    </row>
    <row r="381" spans="11:13" x14ac:dyDescent="0.2">
      <c r="K381" s="4"/>
      <c r="L381" s="4"/>
      <c r="M381" s="4"/>
    </row>
    <row r="382" spans="11:13" x14ac:dyDescent="0.2">
      <c r="K382" s="4"/>
      <c r="L382" s="4"/>
      <c r="M382" s="4"/>
    </row>
    <row r="383" spans="11:13" x14ac:dyDescent="0.2">
      <c r="K383" s="4"/>
      <c r="L383" s="4"/>
      <c r="M383" s="4"/>
    </row>
    <row r="384" spans="11:13" x14ac:dyDescent="0.2">
      <c r="K384" s="4"/>
      <c r="L384" s="4"/>
      <c r="M384" s="4"/>
    </row>
    <row r="385" spans="11:13" x14ac:dyDescent="0.2">
      <c r="K385" s="4"/>
      <c r="L385" s="4"/>
      <c r="M385" s="4"/>
    </row>
    <row r="386" spans="11:13" x14ac:dyDescent="0.2">
      <c r="K386" s="4"/>
      <c r="L386" s="4"/>
      <c r="M386" s="4"/>
    </row>
    <row r="387" spans="11:13" x14ac:dyDescent="0.2">
      <c r="K387" s="4"/>
      <c r="L387" s="4"/>
      <c r="M387" s="4"/>
    </row>
    <row r="388" spans="11:13" x14ac:dyDescent="0.2">
      <c r="K388" s="4"/>
      <c r="L388" s="4"/>
      <c r="M388" s="4"/>
    </row>
    <row r="389" spans="11:13" x14ac:dyDescent="0.2">
      <c r="K389" s="4"/>
      <c r="L389" s="4"/>
      <c r="M389" s="4"/>
    </row>
    <row r="390" spans="11:13" x14ac:dyDescent="0.2">
      <c r="K390" s="4"/>
      <c r="L390" s="4"/>
      <c r="M390" s="4"/>
    </row>
    <row r="391" spans="11:13" x14ac:dyDescent="0.2">
      <c r="K391" s="4"/>
      <c r="L391" s="4"/>
      <c r="M391" s="4"/>
    </row>
    <row r="392" spans="11:13" x14ac:dyDescent="0.2">
      <c r="K392" s="4"/>
      <c r="L392" s="4"/>
      <c r="M392" s="4"/>
    </row>
    <row r="393" spans="11:13" x14ac:dyDescent="0.2">
      <c r="K393" s="4"/>
      <c r="L393" s="4"/>
      <c r="M393" s="4"/>
    </row>
    <row r="394" spans="11:13" x14ac:dyDescent="0.2">
      <c r="K394" s="4"/>
      <c r="L394" s="4"/>
      <c r="M394" s="4"/>
    </row>
    <row r="395" spans="11:13" x14ac:dyDescent="0.2">
      <c r="K395" s="4"/>
      <c r="L395" s="4"/>
      <c r="M395" s="4"/>
    </row>
    <row r="396" spans="11:13" x14ac:dyDescent="0.2">
      <c r="K396" s="4"/>
      <c r="L396" s="4"/>
      <c r="M396" s="4"/>
    </row>
    <row r="397" spans="11:13" x14ac:dyDescent="0.2">
      <c r="K397" s="4"/>
      <c r="L397" s="4"/>
      <c r="M397" s="4"/>
    </row>
    <row r="398" spans="11:13" x14ac:dyDescent="0.2">
      <c r="K398" s="4"/>
      <c r="L398" s="4"/>
      <c r="M398" s="4"/>
    </row>
    <row r="399" spans="11:13" x14ac:dyDescent="0.2">
      <c r="K399" s="4"/>
      <c r="L399" s="4"/>
      <c r="M399" s="4"/>
    </row>
    <row r="400" spans="11:13" x14ac:dyDescent="0.2">
      <c r="K400" s="4"/>
      <c r="L400" s="4"/>
      <c r="M400" s="4"/>
    </row>
    <row r="401" spans="11:13" x14ac:dyDescent="0.2">
      <c r="K401" s="4"/>
      <c r="L401" s="4"/>
      <c r="M401" s="4"/>
    </row>
    <row r="402" spans="11:13" x14ac:dyDescent="0.2">
      <c r="K402" s="4"/>
      <c r="L402" s="4"/>
      <c r="M402" s="4"/>
    </row>
    <row r="403" spans="11:13" x14ac:dyDescent="0.2">
      <c r="K403" s="4"/>
      <c r="L403" s="4"/>
      <c r="M403" s="4"/>
    </row>
    <row r="404" spans="11:13" x14ac:dyDescent="0.2">
      <c r="K404" s="4"/>
      <c r="L404" s="4"/>
      <c r="M404" s="4"/>
    </row>
    <row r="405" spans="11:13" x14ac:dyDescent="0.2">
      <c r="K405" s="4"/>
      <c r="L405" s="4"/>
      <c r="M405" s="4"/>
    </row>
    <row r="406" spans="11:13" x14ac:dyDescent="0.2">
      <c r="K406" s="4"/>
      <c r="L406" s="4"/>
      <c r="M406" s="4"/>
    </row>
    <row r="407" spans="11:13" x14ac:dyDescent="0.2">
      <c r="K407" s="4"/>
      <c r="L407" s="4"/>
      <c r="M407" s="4"/>
    </row>
    <row r="408" spans="11:13" x14ac:dyDescent="0.2">
      <c r="K408" s="4"/>
      <c r="L408" s="4"/>
      <c r="M408" s="4"/>
    </row>
    <row r="409" spans="11:13" x14ac:dyDescent="0.2">
      <c r="K409" s="4"/>
      <c r="L409" s="4"/>
      <c r="M409" s="4"/>
    </row>
    <row r="410" spans="11:13" x14ac:dyDescent="0.2">
      <c r="K410" s="4"/>
      <c r="L410" s="4"/>
      <c r="M410" s="4"/>
    </row>
    <row r="411" spans="11:13" x14ac:dyDescent="0.2">
      <c r="K411" s="4"/>
      <c r="L411" s="4"/>
      <c r="M411" s="4"/>
    </row>
    <row r="412" spans="11:13" x14ac:dyDescent="0.2">
      <c r="K412" s="4"/>
      <c r="L412" s="4"/>
      <c r="M412" s="4"/>
    </row>
    <row r="413" spans="11:13" x14ac:dyDescent="0.2">
      <c r="K413" s="4"/>
      <c r="L413" s="4"/>
      <c r="M413" s="4"/>
    </row>
    <row r="414" spans="11:13" x14ac:dyDescent="0.2">
      <c r="K414" s="4"/>
      <c r="L414" s="4"/>
      <c r="M414" s="4"/>
    </row>
    <row r="415" spans="11:13" x14ac:dyDescent="0.2">
      <c r="K415" s="4"/>
      <c r="L415" s="4"/>
      <c r="M415" s="4"/>
    </row>
    <row r="416" spans="11:13" x14ac:dyDescent="0.2">
      <c r="K416" s="4"/>
      <c r="L416" s="4"/>
      <c r="M416" s="4"/>
    </row>
    <row r="417" spans="11:13" x14ac:dyDescent="0.2">
      <c r="K417" s="4"/>
      <c r="L417" s="4"/>
      <c r="M417" s="4"/>
    </row>
    <row r="418" spans="11:13" x14ac:dyDescent="0.2">
      <c r="K418" s="4"/>
      <c r="L418" s="4"/>
      <c r="M418" s="4"/>
    </row>
    <row r="419" spans="11:13" x14ac:dyDescent="0.2">
      <c r="K419" s="4"/>
      <c r="L419" s="4"/>
      <c r="M419" s="4"/>
    </row>
    <row r="420" spans="11:13" x14ac:dyDescent="0.2">
      <c r="K420" s="4"/>
      <c r="L420" s="4"/>
      <c r="M420" s="4"/>
    </row>
    <row r="421" spans="11:13" x14ac:dyDescent="0.2">
      <c r="K421" s="4"/>
      <c r="L421" s="4"/>
      <c r="M421" s="4"/>
    </row>
    <row r="422" spans="11:13" x14ac:dyDescent="0.2">
      <c r="K422" s="4"/>
      <c r="L422" s="4"/>
      <c r="M422" s="4"/>
    </row>
    <row r="423" spans="11:13" x14ac:dyDescent="0.2">
      <c r="K423" s="4"/>
      <c r="L423" s="4"/>
      <c r="M423" s="4"/>
    </row>
    <row r="424" spans="11:13" x14ac:dyDescent="0.2">
      <c r="K424" s="4"/>
      <c r="L424" s="4"/>
      <c r="M424" s="4"/>
    </row>
    <row r="425" spans="11:13" x14ac:dyDescent="0.2">
      <c r="K425" s="4"/>
      <c r="L425" s="4"/>
      <c r="M425" s="4"/>
    </row>
    <row r="426" spans="11:13" x14ac:dyDescent="0.2">
      <c r="K426" s="4"/>
      <c r="L426" s="4"/>
      <c r="M426" s="4"/>
    </row>
    <row r="427" spans="11:13" x14ac:dyDescent="0.2">
      <c r="K427" s="4"/>
      <c r="L427" s="4"/>
      <c r="M427" s="4"/>
    </row>
    <row r="428" spans="11:13" x14ac:dyDescent="0.2">
      <c r="K428" s="4"/>
      <c r="L428" s="4"/>
      <c r="M428" s="4"/>
    </row>
    <row r="429" spans="11:13" x14ac:dyDescent="0.2">
      <c r="K429" s="4"/>
      <c r="L429" s="4"/>
      <c r="M429" s="4"/>
    </row>
    <row r="430" spans="11:13" x14ac:dyDescent="0.2">
      <c r="K430" s="4"/>
      <c r="L430" s="4"/>
      <c r="M430" s="4"/>
    </row>
    <row r="431" spans="11:13" x14ac:dyDescent="0.2">
      <c r="K431" s="4"/>
      <c r="L431" s="4"/>
      <c r="M431" s="4"/>
    </row>
    <row r="432" spans="11:13" x14ac:dyDescent="0.2">
      <c r="K432" s="4"/>
      <c r="L432" s="4"/>
      <c r="M432" s="4"/>
    </row>
    <row r="433" spans="11:13" x14ac:dyDescent="0.2">
      <c r="K433" s="4"/>
      <c r="L433" s="4"/>
      <c r="M433" s="4"/>
    </row>
    <row r="434" spans="11:13" x14ac:dyDescent="0.2">
      <c r="K434" s="4"/>
      <c r="L434" s="4"/>
      <c r="M434" s="4"/>
    </row>
    <row r="435" spans="11:13" x14ac:dyDescent="0.2">
      <c r="K435" s="4"/>
      <c r="L435" s="4"/>
      <c r="M435" s="4"/>
    </row>
    <row r="436" spans="11:13" x14ac:dyDescent="0.2">
      <c r="K436" s="4"/>
      <c r="L436" s="4"/>
      <c r="M436" s="4"/>
    </row>
    <row r="437" spans="11:13" x14ac:dyDescent="0.2">
      <c r="K437" s="4"/>
      <c r="L437" s="4"/>
      <c r="M437" s="4"/>
    </row>
    <row r="438" spans="11:13" x14ac:dyDescent="0.2">
      <c r="K438" s="4"/>
      <c r="L438" s="4"/>
      <c r="M438" s="4"/>
    </row>
    <row r="439" spans="11:13" x14ac:dyDescent="0.2">
      <c r="K439" s="4"/>
      <c r="L439" s="4"/>
      <c r="M439" s="4"/>
    </row>
    <row r="440" spans="11:13" x14ac:dyDescent="0.2">
      <c r="K440" s="4"/>
      <c r="L440" s="4"/>
      <c r="M440" s="4"/>
    </row>
    <row r="441" spans="11:13" x14ac:dyDescent="0.2">
      <c r="K441" s="4"/>
      <c r="L441" s="4"/>
      <c r="M441" s="4"/>
    </row>
    <row r="442" spans="11:13" x14ac:dyDescent="0.2">
      <c r="K442" s="4"/>
      <c r="L442" s="4"/>
      <c r="M442" s="4"/>
    </row>
    <row r="443" spans="11:13" x14ac:dyDescent="0.2">
      <c r="K443" s="4"/>
      <c r="L443" s="4"/>
      <c r="M443" s="4"/>
    </row>
    <row r="444" spans="11:13" x14ac:dyDescent="0.2">
      <c r="K444" s="4"/>
      <c r="L444" s="4"/>
      <c r="M444" s="4"/>
    </row>
    <row r="445" spans="11:13" x14ac:dyDescent="0.2">
      <c r="K445" s="4"/>
      <c r="L445" s="4"/>
      <c r="M445" s="4"/>
    </row>
    <row r="446" spans="11:13" x14ac:dyDescent="0.2">
      <c r="K446" s="4"/>
      <c r="L446" s="4"/>
      <c r="M446" s="4"/>
    </row>
    <row r="447" spans="11:13" x14ac:dyDescent="0.2">
      <c r="K447" s="4"/>
      <c r="L447" s="4"/>
      <c r="M447" s="4"/>
    </row>
    <row r="448" spans="11:13" x14ac:dyDescent="0.2">
      <c r="K448" s="4"/>
      <c r="L448" s="4"/>
      <c r="M448" s="4"/>
    </row>
    <row r="449" spans="11:13" x14ac:dyDescent="0.2">
      <c r="K449" s="4"/>
      <c r="L449" s="4"/>
      <c r="M449" s="4"/>
    </row>
    <row r="450" spans="11:13" x14ac:dyDescent="0.2">
      <c r="K450" s="4"/>
      <c r="L450" s="4"/>
      <c r="M450" s="4"/>
    </row>
    <row r="451" spans="11:13" x14ac:dyDescent="0.2">
      <c r="K451" s="4"/>
      <c r="L451" s="4"/>
      <c r="M451" s="4"/>
    </row>
    <row r="452" spans="11:13" x14ac:dyDescent="0.2">
      <c r="K452" s="4"/>
      <c r="L452" s="4"/>
      <c r="M452" s="4"/>
    </row>
    <row r="453" spans="11:13" x14ac:dyDescent="0.2">
      <c r="K453" s="4"/>
      <c r="L453" s="4"/>
      <c r="M453" s="4"/>
    </row>
    <row r="454" spans="11:13" x14ac:dyDescent="0.2">
      <c r="K454" s="4"/>
      <c r="L454" s="4"/>
      <c r="M454" s="4"/>
    </row>
    <row r="455" spans="11:13" x14ac:dyDescent="0.2">
      <c r="K455" s="4"/>
      <c r="L455" s="4"/>
      <c r="M455" s="4"/>
    </row>
    <row r="456" spans="11:13" x14ac:dyDescent="0.2">
      <c r="K456" s="4"/>
      <c r="L456" s="4"/>
      <c r="M456" s="4"/>
    </row>
    <row r="457" spans="11:13" x14ac:dyDescent="0.2">
      <c r="K457" s="4"/>
      <c r="L457" s="4"/>
      <c r="M457" s="4"/>
    </row>
    <row r="458" spans="11:13" x14ac:dyDescent="0.2">
      <c r="K458" s="4"/>
      <c r="L458" s="4"/>
      <c r="M458" s="4"/>
    </row>
    <row r="459" spans="11:13" x14ac:dyDescent="0.2">
      <c r="K459" s="4"/>
      <c r="L459" s="4"/>
      <c r="M459" s="4"/>
    </row>
    <row r="460" spans="11:13" x14ac:dyDescent="0.2">
      <c r="K460" s="4"/>
      <c r="L460" s="4"/>
      <c r="M460" s="4"/>
    </row>
    <row r="461" spans="11:13" x14ac:dyDescent="0.2">
      <c r="K461" s="4"/>
      <c r="L461" s="4"/>
      <c r="M461" s="4"/>
    </row>
    <row r="462" spans="11:13" x14ac:dyDescent="0.2">
      <c r="K462" s="4"/>
      <c r="L462" s="4"/>
      <c r="M462" s="4"/>
    </row>
    <row r="463" spans="11:13" x14ac:dyDescent="0.2">
      <c r="K463" s="4"/>
      <c r="L463" s="4"/>
      <c r="M463" s="4"/>
    </row>
    <row r="464" spans="11:13" x14ac:dyDescent="0.2">
      <c r="K464" s="4"/>
      <c r="L464" s="4"/>
      <c r="M464" s="4"/>
    </row>
    <row r="465" spans="11:13" x14ac:dyDescent="0.2">
      <c r="K465" s="4"/>
      <c r="L465" s="4"/>
      <c r="M465" s="4"/>
    </row>
    <row r="466" spans="11:13" x14ac:dyDescent="0.2">
      <c r="K466" s="4"/>
      <c r="L466" s="4"/>
      <c r="M466" s="4"/>
    </row>
    <row r="467" spans="11:13" x14ac:dyDescent="0.2">
      <c r="K467" s="4"/>
      <c r="L467" s="4"/>
      <c r="M467" s="4"/>
    </row>
    <row r="468" spans="11:13" x14ac:dyDescent="0.2">
      <c r="K468" s="4"/>
      <c r="L468" s="4"/>
      <c r="M468" s="4"/>
    </row>
    <row r="469" spans="11:13" x14ac:dyDescent="0.2">
      <c r="K469" s="4"/>
      <c r="L469" s="4"/>
      <c r="M469" s="4"/>
    </row>
    <row r="470" spans="11:13" x14ac:dyDescent="0.2">
      <c r="K470" s="4"/>
      <c r="L470" s="4"/>
      <c r="M470" s="4"/>
    </row>
    <row r="471" spans="11:13" x14ac:dyDescent="0.2">
      <c r="K471" s="4"/>
      <c r="L471" s="4"/>
      <c r="M471" s="4"/>
    </row>
    <row r="472" spans="11:13" x14ac:dyDescent="0.2">
      <c r="K472" s="4"/>
      <c r="L472" s="4"/>
      <c r="M472" s="4"/>
    </row>
    <row r="473" spans="11:13" x14ac:dyDescent="0.2">
      <c r="K473" s="4"/>
      <c r="L473" s="4"/>
      <c r="M473" s="4"/>
    </row>
    <row r="474" spans="11:13" x14ac:dyDescent="0.2">
      <c r="K474" s="4"/>
      <c r="L474" s="4"/>
      <c r="M474" s="4"/>
    </row>
    <row r="475" spans="11:13" x14ac:dyDescent="0.2">
      <c r="K475" s="4"/>
      <c r="L475" s="4"/>
      <c r="M475" s="4"/>
    </row>
    <row r="476" spans="11:13" x14ac:dyDescent="0.2">
      <c r="K476" s="4"/>
      <c r="L476" s="4"/>
      <c r="M476" s="4"/>
    </row>
    <row r="477" spans="11:13" x14ac:dyDescent="0.2">
      <c r="K477" s="4"/>
      <c r="L477" s="4"/>
      <c r="M477" s="4"/>
    </row>
    <row r="478" spans="11:13" x14ac:dyDescent="0.2">
      <c r="K478" s="4"/>
      <c r="L478" s="4"/>
      <c r="M478" s="4"/>
    </row>
    <row r="479" spans="11:13" x14ac:dyDescent="0.2">
      <c r="K479" s="4"/>
      <c r="L479" s="4"/>
      <c r="M479" s="4"/>
    </row>
    <row r="480" spans="11:13" x14ac:dyDescent="0.2">
      <c r="K480" s="4"/>
      <c r="L480" s="4"/>
      <c r="M480" s="4"/>
    </row>
    <row r="481" spans="11:13" x14ac:dyDescent="0.2">
      <c r="K481" s="4"/>
      <c r="L481" s="4"/>
      <c r="M481" s="4"/>
    </row>
    <row r="482" spans="11:13" x14ac:dyDescent="0.2">
      <c r="K482" s="4"/>
      <c r="L482" s="4"/>
      <c r="M482" s="4"/>
    </row>
    <row r="483" spans="11:13" x14ac:dyDescent="0.2">
      <c r="K483" s="4"/>
      <c r="L483" s="4"/>
      <c r="M483" s="4"/>
    </row>
    <row r="484" spans="11:13" x14ac:dyDescent="0.2">
      <c r="K484" s="4"/>
      <c r="L484" s="4"/>
      <c r="M484" s="4"/>
    </row>
    <row r="485" spans="11:13" x14ac:dyDescent="0.2">
      <c r="K485" s="4"/>
      <c r="L485" s="4"/>
      <c r="M485" s="4"/>
    </row>
    <row r="486" spans="11:13" x14ac:dyDescent="0.2">
      <c r="K486" s="4"/>
      <c r="L486" s="4"/>
      <c r="M486" s="4"/>
    </row>
    <row r="487" spans="11:13" x14ac:dyDescent="0.2">
      <c r="K487" s="4"/>
      <c r="L487" s="4"/>
      <c r="M487" s="4"/>
    </row>
    <row r="488" spans="11:13" x14ac:dyDescent="0.2">
      <c r="K488" s="4"/>
      <c r="L488" s="4"/>
      <c r="M488" s="4"/>
    </row>
    <row r="489" spans="11:13" x14ac:dyDescent="0.2">
      <c r="K489" s="4"/>
      <c r="L489" s="4"/>
      <c r="M489" s="4"/>
    </row>
    <row r="490" spans="11:13" x14ac:dyDescent="0.2">
      <c r="K490" s="4"/>
      <c r="L490" s="4"/>
      <c r="M490" s="4"/>
    </row>
    <row r="491" spans="11:13" x14ac:dyDescent="0.2">
      <c r="K491" s="4"/>
      <c r="L491" s="4"/>
      <c r="M491" s="4"/>
    </row>
    <row r="492" spans="11:13" x14ac:dyDescent="0.2">
      <c r="K492" s="4"/>
      <c r="L492" s="4"/>
      <c r="M492" s="4"/>
    </row>
    <row r="493" spans="11:13" x14ac:dyDescent="0.2">
      <c r="K493" s="4"/>
      <c r="L493" s="4"/>
      <c r="M493" s="4"/>
    </row>
    <row r="494" spans="11:13" x14ac:dyDescent="0.2">
      <c r="K494" s="4"/>
      <c r="L494" s="4"/>
      <c r="M494" s="4"/>
    </row>
    <row r="495" spans="11:13" x14ac:dyDescent="0.2">
      <c r="K495" s="4"/>
      <c r="L495" s="4"/>
      <c r="M495" s="4"/>
    </row>
    <row r="496" spans="11:13" x14ac:dyDescent="0.2">
      <c r="K496" s="4"/>
      <c r="L496" s="4"/>
      <c r="M496" s="4"/>
    </row>
    <row r="497" spans="11:13" x14ac:dyDescent="0.2">
      <c r="K497" s="4"/>
      <c r="L497" s="4"/>
      <c r="M497" s="4"/>
    </row>
    <row r="498" spans="11:13" x14ac:dyDescent="0.2">
      <c r="K498" s="4"/>
      <c r="L498" s="4"/>
      <c r="M498" s="4"/>
    </row>
    <row r="499" spans="11:13" x14ac:dyDescent="0.2">
      <c r="K499" s="4"/>
      <c r="L499" s="4"/>
      <c r="M499" s="4"/>
    </row>
    <row r="500" spans="11:13" x14ac:dyDescent="0.2">
      <c r="K500" s="4"/>
      <c r="L500" s="4"/>
      <c r="M500" s="4"/>
    </row>
    <row r="501" spans="11:13" x14ac:dyDescent="0.2">
      <c r="K501" s="4"/>
      <c r="L501" s="4"/>
      <c r="M501" s="4"/>
    </row>
    <row r="502" spans="11:13" x14ac:dyDescent="0.2">
      <c r="K502" s="4"/>
      <c r="L502" s="4"/>
      <c r="M502" s="4"/>
    </row>
    <row r="503" spans="11:13" x14ac:dyDescent="0.2">
      <c r="K503" s="4"/>
      <c r="L503" s="4"/>
      <c r="M503" s="4"/>
    </row>
    <row r="504" spans="11:13" x14ac:dyDescent="0.2">
      <c r="K504" s="4"/>
      <c r="L504" s="4"/>
      <c r="M504" s="4"/>
    </row>
    <row r="505" spans="11:13" x14ac:dyDescent="0.2">
      <c r="K505" s="4"/>
      <c r="L505" s="4"/>
      <c r="M505" s="4"/>
    </row>
    <row r="506" spans="11:13" x14ac:dyDescent="0.2">
      <c r="K506" s="4"/>
      <c r="L506" s="4"/>
      <c r="M506" s="4"/>
    </row>
    <row r="507" spans="11:13" x14ac:dyDescent="0.2">
      <c r="K507" s="4"/>
      <c r="L507" s="4"/>
      <c r="M507" s="4"/>
    </row>
    <row r="508" spans="11:13" x14ac:dyDescent="0.2">
      <c r="K508" s="4"/>
      <c r="L508" s="4"/>
      <c r="M508" s="4"/>
    </row>
    <row r="509" spans="11:13" x14ac:dyDescent="0.2">
      <c r="K509" s="4"/>
      <c r="L509" s="4"/>
      <c r="M509" s="4"/>
    </row>
    <row r="510" spans="11:13" x14ac:dyDescent="0.2">
      <c r="K510" s="4"/>
      <c r="L510" s="4"/>
      <c r="M510" s="4"/>
    </row>
    <row r="511" spans="11:13" x14ac:dyDescent="0.2">
      <c r="K511" s="4"/>
      <c r="L511" s="4"/>
      <c r="M511" s="4"/>
    </row>
    <row r="512" spans="11:13" x14ac:dyDescent="0.2">
      <c r="K512" s="4"/>
      <c r="L512" s="4"/>
      <c r="M512" s="4"/>
    </row>
    <row r="513" spans="11:13" x14ac:dyDescent="0.2">
      <c r="K513" s="4"/>
      <c r="L513" s="4"/>
      <c r="M513" s="4"/>
    </row>
    <row r="514" spans="11:13" x14ac:dyDescent="0.2">
      <c r="K514" s="4"/>
      <c r="L514" s="4"/>
      <c r="M514" s="4"/>
    </row>
    <row r="515" spans="11:13" x14ac:dyDescent="0.2">
      <c r="K515" s="4"/>
      <c r="L515" s="4"/>
      <c r="M515" s="4"/>
    </row>
    <row r="516" spans="11:13" x14ac:dyDescent="0.2">
      <c r="K516" s="4"/>
      <c r="L516" s="4"/>
      <c r="M516" s="4"/>
    </row>
    <row r="517" spans="11:13" x14ac:dyDescent="0.2">
      <c r="K517" s="4"/>
      <c r="L517" s="4"/>
      <c r="M517" s="4"/>
    </row>
    <row r="518" spans="11:13" x14ac:dyDescent="0.2">
      <c r="K518" s="4"/>
      <c r="L518" s="4"/>
      <c r="M518" s="4"/>
    </row>
    <row r="519" spans="11:13" x14ac:dyDescent="0.2">
      <c r="K519" s="4"/>
      <c r="L519" s="4"/>
      <c r="M519" s="4"/>
    </row>
    <row r="520" spans="11:13" x14ac:dyDescent="0.2">
      <c r="K520" s="4"/>
      <c r="L520" s="4"/>
      <c r="M520" s="4"/>
    </row>
    <row r="521" spans="11:13" x14ac:dyDescent="0.2">
      <c r="K521" s="4"/>
      <c r="L521" s="4"/>
      <c r="M521" s="4"/>
    </row>
    <row r="522" spans="11:13" x14ac:dyDescent="0.2">
      <c r="K522" s="4"/>
      <c r="L522" s="4"/>
      <c r="M522" s="4"/>
    </row>
    <row r="523" spans="11:13" x14ac:dyDescent="0.2">
      <c r="K523" s="4"/>
      <c r="L523" s="4"/>
      <c r="M523" s="4"/>
    </row>
    <row r="524" spans="11:13" x14ac:dyDescent="0.2">
      <c r="K524" s="4"/>
      <c r="L524" s="4"/>
      <c r="M524" s="4"/>
    </row>
    <row r="525" spans="11:13" x14ac:dyDescent="0.2">
      <c r="K525" s="4"/>
      <c r="L525" s="4"/>
      <c r="M525" s="4"/>
    </row>
    <row r="526" spans="11:13" x14ac:dyDescent="0.2">
      <c r="K526" s="4"/>
      <c r="L526" s="4"/>
      <c r="M526" s="4"/>
    </row>
    <row r="527" spans="11:13" x14ac:dyDescent="0.2">
      <c r="K527" s="4"/>
      <c r="L527" s="4"/>
      <c r="M527" s="4"/>
    </row>
    <row r="528" spans="11:13" x14ac:dyDescent="0.2">
      <c r="K528" s="4"/>
      <c r="L528" s="4"/>
      <c r="M528" s="4"/>
    </row>
    <row r="529" spans="11:13" x14ac:dyDescent="0.2">
      <c r="K529" s="4"/>
      <c r="L529" s="4"/>
      <c r="M529" s="4"/>
    </row>
  </sheetData>
  <sheetProtection sheet="1" objects="1" scenarios="1" formatCells="0" formatColumns="0" formatRows="0"/>
  <mergeCells count="10">
    <mergeCell ref="A2:M2"/>
    <mergeCell ref="B41:D41"/>
    <mergeCell ref="B43:D43"/>
    <mergeCell ref="B45:D45"/>
    <mergeCell ref="B4:D4"/>
    <mergeCell ref="B9:D9"/>
    <mergeCell ref="B13:D13"/>
    <mergeCell ref="B23:D23"/>
    <mergeCell ref="B28:D28"/>
    <mergeCell ref="B33:D33"/>
  </mergeCells>
  <conditionalFormatting sqref="B4:D48">
    <cfRule type="containsBlanks" dxfId="26" priority="8">
      <formula>LEN(TRIM(B4))=0</formula>
    </cfRule>
    <cfRule type="cellIs" dxfId="25" priority="5" operator="equal">
      <formula>0</formula>
    </cfRule>
  </conditionalFormatting>
  <conditionalFormatting sqref="E4 E9 E13 E23 E28 E33 E41 E43 E45">
    <cfRule type="colorScale" priority="11">
      <colorScale>
        <cfvo type="num" val="0"/>
        <cfvo type="percentile" val="50"/>
        <cfvo type="num" val="5"/>
        <color theme="5" tint="0.39997558519241921"/>
        <color rgb="FFFFEB84"/>
        <color rgb="FF92D050"/>
      </colorScale>
    </cfRule>
    <cfRule type="colorScale" priority="9">
      <colorScale>
        <cfvo type="num" val="0"/>
        <cfvo type="num" val="2.5"/>
        <cfvo type="num" val="5"/>
        <color rgb="FFFF0000"/>
        <color rgb="FFFFEB84"/>
        <color rgb="FF00B050"/>
      </colorScale>
    </cfRule>
  </conditionalFormatting>
  <conditionalFormatting sqref="E4 E9 E13 E23 E28 E33 E41 E45 E43">
    <cfRule type="colorScale" priority="10">
      <colorScale>
        <cfvo type="num" val="0"/>
        <cfvo type="percentile" val="50"/>
        <cfvo type="num" val="5"/>
        <color rgb="FFFF0000"/>
        <color rgb="FFFFEB84"/>
        <color rgb="FF00B050"/>
      </colorScale>
    </cfRule>
  </conditionalFormatting>
  <conditionalFormatting sqref="F4:F48">
    <cfRule type="cellIs" dxfId="23" priority="6" operator="equal">
      <formula>0</formula>
    </cfRule>
  </conditionalFormatting>
  <dataValidations count="1">
    <dataValidation allowBlank="1" showInputMessage="1" promptTitle="Comments" prompt="The assessor may add cluster-specific comments in this area..." sqref="B4:D4 B9:D9 B13:D13 B23:D23 B28:D28 B33:D33 B41:D41 B43:D43 B45:D45" xr:uid="{410BFA63-C653-4A00-A63D-E26018A10DD2}"/>
  </dataValidations>
  <pageMargins left="0.5" right="0.5" top="0.5" bottom="0.5" header="0.5" footer="0.5"/>
  <pageSetup paperSize="9" scale="42"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0CC1CB54-E8B3-4BDE-A86D-BC0793F1AD3D}">
            <xm:f>AND($A4=admin!$A$22,$E4&lt;&gt;"")</xm:f>
            <x14:dxf>
              <font>
                <b/>
                <i val="0"/>
                <color rgb="FFFF0000"/>
              </font>
              <fill>
                <patternFill>
                  <bgColor rgb="FFFFFF00"/>
                </patternFill>
              </fill>
            </x14:dxf>
          </x14:cfRule>
          <xm:sqref>E4:E48</xm:sqref>
        </x14:conditionalFormatting>
        <x14:conditionalFormatting xmlns:xm="http://schemas.microsoft.com/office/excel/2006/main">
          <x14:cfRule type="expression" priority="2" id="{70716E58-55BA-4F9F-A70E-D948D90DD859}">
            <xm:f>AND('Tool info and risk tier'!$B$9="A",$K4&lt;&gt;"")</xm:f>
            <x14:dxf>
              <fill>
                <patternFill>
                  <bgColor theme="4" tint="0.79998168889431442"/>
                </patternFill>
              </fill>
            </x14:dxf>
          </x14:cfRule>
          <xm:sqref>K4:K48</xm:sqref>
        </x14:conditionalFormatting>
        <x14:conditionalFormatting xmlns:xm="http://schemas.microsoft.com/office/excel/2006/main">
          <x14:cfRule type="expression" priority="3" id="{0B5B117C-A149-416A-BAED-71AE9141A55A}">
            <xm:f>AND('Tool info and risk tier'!$B$9="B",$L4&lt;&gt;"")</xm:f>
            <x14:dxf>
              <fill>
                <patternFill>
                  <bgColor theme="4" tint="0.79998168889431442"/>
                </patternFill>
              </fill>
            </x14:dxf>
          </x14:cfRule>
          <xm:sqref>L4:L48</xm:sqref>
        </x14:conditionalFormatting>
        <x14:conditionalFormatting xmlns:xm="http://schemas.microsoft.com/office/excel/2006/main">
          <x14:cfRule type="expression" priority="4" id="{954844FC-FDA3-4857-951A-713F0D22D766}">
            <xm:f>AND('Tool info and risk tier'!$B$9="C",$M4&lt;&gt;"")</xm:f>
            <x14:dxf>
              <fill>
                <patternFill>
                  <bgColor theme="4" tint="0.79998168889431442"/>
                </patternFill>
              </fill>
            </x14:dxf>
          </x14:cfRule>
          <xm:sqref>M4:M48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1E454C1D-2A6F-432C-BDB9-6378429CB490}">
          <x14:formula1>
            <xm:f>admin!$A$8:$A$10</xm:f>
          </x14:formula1>
          <xm:sqref>E46:E48 E44 E29:E32 E5:E8 E10:E11 E38 E40 E34:E36 E24:E27 E14:E19 E21</xm:sqref>
        </x14:dataValidation>
        <x14:dataValidation type="list" allowBlank="1" showInputMessage="1" showErrorMessage="1" xr:uid="{12847B1A-C019-4A9E-B9CB-9A1C705477E2}">
          <x14:formula1>
            <xm:f>admin!$A$14:$A$15</xm:f>
          </x14:formula1>
          <xm:sqref>E12 E42 E37 E39</xm:sqref>
        </x14:dataValidation>
        <x14:dataValidation type="list" allowBlank="1" showInputMessage="1" showErrorMessage="1" xr:uid="{1522F1EF-02AA-4AFE-AC33-45822316C279}">
          <x14:formula1>
            <xm:f>admin!$A$8:$A$11</xm:f>
          </x14:formula1>
          <xm:sqref>E20</xm:sqref>
        </x14:dataValidation>
        <x14:dataValidation type="list" allowBlank="1" showInputMessage="1" showErrorMessage="1" xr:uid="{A7823070-8239-4F21-92C8-99A50869DC61}">
          <x14:formula1>
            <xm:f>admin!$A$14:$A$16</xm:f>
          </x14:formula1>
          <xm:sqref>E22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B1915-78EF-664D-B90B-D9D282A66A27}">
  <sheetPr>
    <pageSetUpPr fitToPage="1"/>
  </sheetPr>
  <dimension ref="A1:O33"/>
  <sheetViews>
    <sheetView zoomScale="80" zoomScaleNormal="80" workbookViewId="0">
      <selection activeCell="B4" sqref="B4:D4"/>
    </sheetView>
  </sheetViews>
  <sheetFormatPr baseColWidth="10" defaultColWidth="8.83203125" defaultRowHeight="15" x14ac:dyDescent="0.2"/>
  <cols>
    <col min="1" max="1" width="36.33203125" customWidth="1"/>
    <col min="2" max="4" width="50.83203125" customWidth="1"/>
    <col min="5" max="5" width="11.1640625" style="32" customWidth="1"/>
    <col min="6" max="6" width="50.83203125" customWidth="1"/>
    <col min="7" max="10" width="7.83203125" style="3" customWidth="1"/>
    <col min="11" max="13" width="7.83203125" customWidth="1"/>
    <col min="15" max="15" width="49.33203125" style="1" hidden="1" customWidth="1"/>
    <col min="17" max="17" width="8.83203125" customWidth="1"/>
  </cols>
  <sheetData>
    <row r="1" spans="1:15" s="68" customFormat="1" ht="17" x14ac:dyDescent="0.2">
      <c r="A1" s="63" t="s">
        <v>325</v>
      </c>
      <c r="B1" s="63"/>
      <c r="C1" s="63"/>
      <c r="D1" s="63"/>
      <c r="E1" s="64"/>
      <c r="F1" s="65"/>
      <c r="G1" s="66"/>
      <c r="H1" s="66"/>
      <c r="I1" s="66"/>
      <c r="J1" s="66"/>
      <c r="K1" s="67"/>
      <c r="L1" s="67"/>
      <c r="M1" s="67"/>
      <c r="O1" s="66"/>
    </row>
    <row r="2" spans="1:15" s="68" customFormat="1" ht="80.25" customHeight="1" x14ac:dyDescent="0.2">
      <c r="A2" s="84" t="s">
        <v>326</v>
      </c>
      <c r="B2" s="84"/>
      <c r="C2" s="84"/>
      <c r="D2" s="84"/>
      <c r="E2" s="84"/>
      <c r="F2" s="84"/>
      <c r="G2" s="84"/>
      <c r="H2" s="84"/>
      <c r="I2" s="84"/>
      <c r="J2" s="84"/>
      <c r="K2" s="84"/>
      <c r="L2" s="84"/>
      <c r="M2" s="84"/>
      <c r="O2" s="66"/>
    </row>
    <row r="3" spans="1:15" ht="149" customHeight="1" thickBot="1" x14ac:dyDescent="0.25">
      <c r="A3" s="2" t="s">
        <v>5</v>
      </c>
      <c r="B3" s="2" t="s">
        <v>32</v>
      </c>
      <c r="C3" s="2" t="s">
        <v>34</v>
      </c>
      <c r="D3" s="2" t="s">
        <v>33</v>
      </c>
      <c r="E3" s="29" t="s">
        <v>31</v>
      </c>
      <c r="F3" s="8" t="s">
        <v>9</v>
      </c>
      <c r="G3" s="10" t="s">
        <v>8</v>
      </c>
      <c r="H3" s="10" t="s">
        <v>174</v>
      </c>
      <c r="I3" s="10" t="s">
        <v>7</v>
      </c>
      <c r="J3" s="10" t="s">
        <v>151</v>
      </c>
      <c r="K3" s="10" t="s">
        <v>1</v>
      </c>
      <c r="L3" s="10" t="s">
        <v>2</v>
      </c>
      <c r="M3" s="10" t="s">
        <v>3</v>
      </c>
    </row>
    <row r="4" spans="1:15" ht="19" thickTop="1" thickBot="1" x14ac:dyDescent="0.25">
      <c r="A4" s="7" t="s">
        <v>247</v>
      </c>
      <c r="B4" s="87" t="s">
        <v>79</v>
      </c>
      <c r="C4" s="88"/>
      <c r="D4" s="88"/>
      <c r="E4" s="30" t="str">
        <f>IF(COUNT(E5:E6)=0,"",AVERAGE(E5:E6))</f>
        <v/>
      </c>
      <c r="F4" s="1"/>
      <c r="G4" s="11"/>
      <c r="H4" s="11"/>
      <c r="I4" s="11"/>
      <c r="J4" s="11"/>
      <c r="K4" s="4"/>
      <c r="L4" s="4"/>
      <c r="M4" s="4"/>
    </row>
    <row r="5" spans="1:15" ht="106" thickTop="1" x14ac:dyDescent="0.2">
      <c r="A5" s="6" t="str">
        <f>IF(AND(OR('Tool info and risk tier'!$B$9=admin!$C38,'Tool info and risk tier'!$B$9=admin!$D38,'Tool info and risk tier'!$B$9=admin!$E38),'Contextual criteria - entry'!$A$4=admin!$F38),admin!G38,admin!$A$22)</f>
        <v>10.a. Compliant with applicable privacy laws</v>
      </c>
      <c r="B5" s="71" t="str">
        <f>IF(AND(OR('Tool info and risk tier'!$B$9=admin!$C38,'Tool info and risk tier'!$B$9=admin!$D38,'Tool info and risk tier'!$B$9=admin!$E38),'Contextual criteria - entry'!$A$4=admin!$F38),admin!H38,"")</f>
        <v>The tool explicitly reports being compliant with the relevant data privacy and protection laws (e.g. GDPR, HIPAA...), and the treatment of any personal data is compatible with the Patient Data Act, Personal Data Act, and other applicable privacy laws (flexibility to respect multiple data regulations depending on local context)</v>
      </c>
      <c r="C5" s="71">
        <f>IF(AND(OR('Tool info and risk tier'!$B$9=admin!$C38,'Tool info and risk tier'!$B$9=admin!$D38,'Tool info and risk tier'!$B$9=admin!$E38),'Contextual criteria - entry'!$A$4=admin!$F38),admin!I38,"")</f>
        <v>0</v>
      </c>
      <c r="D5" s="71" t="str">
        <f>IF(AND(OR('Tool info and risk tier'!$B$9=admin!$C38,'Tool info and risk tier'!$B$9=admin!$D38,'Tool info and risk tier'!$B$9=admin!$E38),'Contextual criteria - entry'!$A$4=admin!$F38),admin!J38,"")</f>
        <v>The tool does not explicitly report being compliant with the relevant data privacy and protection laws (e.g. GDPR, HIPAA...), and it is not clear if the treatment of any personal data is compatible with the Patient Data Act, Personal Data Act, and other applicable privacy laws (flexibility to respect multiple data regulations depending on local context)</v>
      </c>
      <c r="E5" s="57"/>
      <c r="F5" s="51">
        <f>IF(A5=admin!G38,admin!K38,"")</f>
        <v>0</v>
      </c>
      <c r="G5" s="11"/>
      <c r="H5" s="11"/>
      <c r="I5" s="11"/>
      <c r="J5" s="11"/>
      <c r="K5" s="4" t="s">
        <v>4</v>
      </c>
      <c r="L5" s="4" t="s">
        <v>4</v>
      </c>
      <c r="M5" s="4" t="s">
        <v>4</v>
      </c>
      <c r="O5" s="70" t="s">
        <v>102</v>
      </c>
    </row>
    <row r="6" spans="1:15" ht="47" thickBot="1" x14ac:dyDescent="0.25">
      <c r="A6" s="6" t="str">
        <f>IF(AND(OR('Tool info and risk tier'!$B$9=admin!$C39,'Tool info and risk tier'!$B$9=admin!$D39,'Tool info and risk tier'!$B$9=admin!$E39),'Contextual criteria - entry'!$A$4=admin!$F39),admin!G39,admin!$A$22)</f>
        <v>10.b. Complianty allows data sharing</v>
      </c>
      <c r="B6" s="71" t="str">
        <f>IF(AND(OR('Tool info and risk tier'!$B$9=admin!$C39,'Tool info and risk tier'!$B$9=admin!$D39,'Tool info and risk tier'!$B$9=admin!$E39),'Contextual criteria - entry'!$A$4=admin!$F39),admin!H39,"")</f>
        <v>The tool compliantly allows for data sharing and segregation for research use (including data analytics and reporting, quality improvement initiatives, and clinical trials)</v>
      </c>
      <c r="C6" s="71" t="str">
        <f>IF(AND(OR('Tool info and risk tier'!$B$9=admin!$C39,'Tool info and risk tier'!$B$9=admin!$D39,'Tool info and risk tier'!$B$9=admin!$E39),'Contextual criteria - entry'!$A$4=admin!$F39),admin!I39,"")</f>
        <v>The tool partially allows for some data sharing and segregation for research use (including data analytics and reporting, quality improvement initiatives, and clinical trials)</v>
      </c>
      <c r="D6" s="71" t="str">
        <f>IF(AND(OR('Tool info and risk tier'!$B$9=admin!$C39,'Tool info and risk tier'!$B$9=admin!$D39,'Tool info and risk tier'!$B$9=admin!$E39),'Contextual criteria - entry'!$A$4=admin!$F39),admin!J39,"")</f>
        <v>The tool does not allow for data sharing and segregation for research use (including data analytics and reporting, quality improvement initiatives, and clinical trials)</v>
      </c>
      <c r="E6" s="57"/>
      <c r="F6" s="51">
        <f>IF(A6=admin!G39,admin!K39,"")</f>
        <v>0</v>
      </c>
      <c r="G6" s="11"/>
      <c r="H6" s="11"/>
      <c r="I6" s="11"/>
      <c r="J6" s="11"/>
      <c r="K6" s="4" t="s">
        <v>4</v>
      </c>
      <c r="L6" s="4" t="s">
        <v>4</v>
      </c>
      <c r="M6" s="4" t="s">
        <v>4</v>
      </c>
      <c r="O6" s="69" t="s">
        <v>104</v>
      </c>
    </row>
    <row r="7" spans="1:15" ht="19" thickTop="1" thickBot="1" x14ac:dyDescent="0.25">
      <c r="A7" s="7" t="s">
        <v>26</v>
      </c>
      <c r="B7" s="87" t="s">
        <v>79</v>
      </c>
      <c r="C7" s="88"/>
      <c r="D7" s="88"/>
      <c r="E7" s="59" t="str">
        <f>IF(COUNT(E8:E9)=0,"",SUM(E8:E9)/COUNT(E8:E9))</f>
        <v/>
      </c>
      <c r="O7" s="69"/>
    </row>
    <row r="8" spans="1:15" ht="77" thickTop="1" x14ac:dyDescent="0.2">
      <c r="A8" s="6" t="str">
        <f>IF(AND(OR('Tool info and risk tier'!$B$9=admin!$C40,'Tool info and risk tier'!$B$9=admin!$D40,'Tool info and risk tier'!$B$9=admin!$E40),'Contextual criteria - entry'!$A$7=admin!$F40),admin!G40,admin!$A$22)</f>
        <v>11.a. Gone through the proper certification processes</v>
      </c>
      <c r="B8" s="12" t="str">
        <f>IF(AND(OR('Tool info and risk tier'!$B$9=admin!$C40,'Tool info and risk tier'!$B$9=admin!$D40,'Tool info and risk tier'!$B$9=admin!$E40),'Contextual criteria - entry'!$A$7=admin!$F40),admin!H40,"")</f>
        <v>The tool's provider clearly identifies the risks that its management may pose for user safety and has gone through the proper certification processes to ensure its safety (e.g. software as  a medical device, third-party certification by a medical or governmental organisation) </v>
      </c>
      <c r="C8" s="12">
        <f>IF(AND(OR('Tool info and risk tier'!$B$9=admin!$C40,'Tool info and risk tier'!$B$9=admin!$D40,'Tool info and risk tier'!$B$9=admin!$E40),'Contextual criteria - entry'!$A$7=admin!$F40),admin!I40,"")</f>
        <v>0</v>
      </c>
      <c r="D8" s="12" t="str">
        <f>IF(AND(OR('Tool info and risk tier'!$B$9=admin!$C40,'Tool info and risk tier'!$B$9=admin!$D40,'Tool info and risk tier'!$B$9=admin!$E40),'Contextual criteria - entry'!$A$7=admin!$F40),admin!J40,"")</f>
        <v>The tool's provider does not identify the risks that its management may pose for user safety and has not gone through the proper certification processes to ensure its safety (e.g. software as  a medical device, third-party certification by a medical or governmental organisation) </v>
      </c>
      <c r="E8" s="57"/>
      <c r="F8" s="51">
        <f>IF(A8=admin!G40,admin!K40,"")</f>
        <v>0</v>
      </c>
      <c r="G8" s="11"/>
      <c r="H8" s="11"/>
      <c r="I8" s="11"/>
      <c r="J8" s="11"/>
      <c r="K8" s="4"/>
      <c r="L8" s="4" t="s">
        <v>4</v>
      </c>
      <c r="M8" s="4" t="s">
        <v>4</v>
      </c>
      <c r="O8" s="69" t="s">
        <v>39</v>
      </c>
    </row>
    <row r="9" spans="1:15" ht="47" thickBot="1" x14ac:dyDescent="0.25">
      <c r="A9" s="6" t="str">
        <f>IF(AND(OR('Tool info and risk tier'!$B$9=admin!$C41,'Tool info and risk tier'!$B$9=admin!$D41,'Tool info and risk tier'!$B$9=admin!$E41),'Contextual criteria - entry'!$A$7=admin!$F41),admin!G41,admin!$A$22)</f>
        <v>11.b. Disclaimer that the tool does not replace HCPs</v>
      </c>
      <c r="B9" s="71" t="str">
        <f>IF(AND(OR('Tool info and risk tier'!$B$9=admin!$C41,'Tool info and risk tier'!$B$9=admin!$D41,'Tool info and risk tier'!$B$9=admin!$E41),'Contextual criteria - entry'!$A$7=admin!$F41),admin!H41,"")</f>
        <v>The tool  contains a disclaimer (or a statement of similar implication) that the information provided/content does not replace a health care professional’s judgment</v>
      </c>
      <c r="C9" s="71">
        <f>IF(AND(OR('Tool info and risk tier'!$B$9=admin!$C41,'Tool info and risk tier'!$B$9=admin!$D41,'Tool info and risk tier'!$B$9=admin!$E41),'Contextual criteria - entry'!$A$7=admin!$F41),admin!I41,"")</f>
        <v>0</v>
      </c>
      <c r="D9" s="71" t="str">
        <f>IF(AND(OR('Tool info and risk tier'!$B$9=admin!$C41,'Tool info and risk tier'!$B$9=admin!$D41,'Tool info and risk tier'!$B$9=admin!$E41),'Contextual criteria - entry'!$A$7=admin!$F41),admin!J41,"")</f>
        <v>The tool  does not contain a disclaimer (or a statement of similar implication) that the information provided/content does not replace a health care professional’s judgment</v>
      </c>
      <c r="E9" s="57"/>
      <c r="F9" s="51" t="str">
        <f>IF(A9=admin!G41,admin!K41,"")</f>
        <v xml:space="preserve">In very limited cases, depending on the local laws and the risk level of the tool being assessed, this criterion may not be applicable </v>
      </c>
      <c r="G9" s="11" t="s">
        <v>10</v>
      </c>
      <c r="H9" s="11"/>
      <c r="I9" s="11"/>
      <c r="J9" s="11"/>
      <c r="K9" s="4" t="s">
        <v>4</v>
      </c>
      <c r="L9" s="4" t="s">
        <v>4</v>
      </c>
      <c r="M9" s="4" t="s">
        <v>4</v>
      </c>
      <c r="O9" s="69" t="s">
        <v>106</v>
      </c>
    </row>
    <row r="10" spans="1:15" ht="19" thickTop="1" thickBot="1" x14ac:dyDescent="0.25">
      <c r="A10" s="7" t="s">
        <v>27</v>
      </c>
      <c r="B10" s="87" t="s">
        <v>79</v>
      </c>
      <c r="C10" s="88"/>
      <c r="D10" s="88"/>
      <c r="E10" s="59" t="str">
        <f>IF(COUNT(E11:E11)=0,"",AVERAGE(E11))</f>
        <v/>
      </c>
      <c r="O10" s="69"/>
    </row>
    <row r="11" spans="1:15" ht="93" thickTop="1" thickBot="1" x14ac:dyDescent="0.25">
      <c r="A11" s="6" t="str">
        <f>IF(AND(OR('Tool info and risk tier'!$B$9=admin!$C42,'Tool info and risk tier'!$B$9=admin!$D42,'Tool info and risk tier'!$B$9=admin!$E42),'Contextual criteria - entry'!$A$10=admin!$F42),admin!G42,admin!$A$22)</f>
        <v>12.a. Allows data exchange</v>
      </c>
      <c r="B11" s="71" t="str">
        <f>IF(AND(OR('Tool info and risk tier'!$B$9=admin!$C42,'Tool info and risk tier'!$B$9=admin!$D42,'Tool info and risk tier'!$B$9=admin!$E42),'Contextual criteria - entry'!$A$10=admin!$F42),admin!H42,"")</f>
        <v>The tool allows for interoperability, data integration and exchange of data with other apps, e-tools, wearable devices, electronic health records (ability to exchange data with other systems on a technical and policy level, and with other users such as clinicians or care givers)</v>
      </c>
      <c r="C11" s="71" t="str">
        <f>IF(AND(OR('Tool info and risk tier'!$B$9=admin!$C42,'Tool info and risk tier'!$B$9=admin!$D42,'Tool info and risk tier'!$B$9=admin!$E42),'Contextual criteria - entry'!$A$10=admin!$F42),admin!I42,"")</f>
        <v>The tool only partially allows for interoperability, data integration and exchange of data with some but not all other apps, e-tools, wearable devices, electronic health records (ability to exchange data with other systems on a technical and policy level, and with other users such as clinicians or care givers)</v>
      </c>
      <c r="D11" s="71" t="str">
        <f>IF(AND(OR('Tool info and risk tier'!$B$9=admin!$C42,'Tool info and risk tier'!$B$9=admin!$D42,'Tool info and risk tier'!$B$9=admin!$E42),'Contextual criteria - entry'!$A$10=admin!$F42),admin!J42,"")</f>
        <v>The tool does not allow for interoperability, data integration and exchange of data with other apps, e-tools, wearable devices, electronic health records (ability to exchange data with other systems on a technical and policy level, and with other users such as clinicians or care givers)</v>
      </c>
      <c r="E11" s="57"/>
      <c r="F11" s="51">
        <f>IF(A11=admin!G42,admin!K42,"")</f>
        <v>0</v>
      </c>
      <c r="G11" s="11"/>
      <c r="H11" s="11"/>
      <c r="I11" s="11"/>
      <c r="J11" s="11"/>
      <c r="K11" s="4" t="s">
        <v>4</v>
      </c>
      <c r="L11" s="4" t="s">
        <v>4</v>
      </c>
      <c r="M11" s="4" t="s">
        <v>4</v>
      </c>
      <c r="O11" s="69" t="s">
        <v>107</v>
      </c>
    </row>
    <row r="12" spans="1:15" ht="19" thickTop="1" thickBot="1" x14ac:dyDescent="0.25">
      <c r="A12" s="7" t="s">
        <v>28</v>
      </c>
      <c r="B12" s="87" t="s">
        <v>79</v>
      </c>
      <c r="C12" s="88"/>
      <c r="D12" s="88"/>
      <c r="E12" s="31" t="str">
        <f>IF(COUNT(E13:E13)=0,"",AVERAGE(E13))</f>
        <v/>
      </c>
      <c r="O12" s="69"/>
    </row>
    <row r="13" spans="1:15" ht="63" thickTop="1" thickBot="1" x14ac:dyDescent="0.25">
      <c r="A13" s="6" t="str">
        <f>IF(AND(OR('Tool info and risk tier'!$B$9=admin!$C43,'Tool info and risk tier'!$B$9=admin!$D43,'Tool info and risk tier'!$B$9=admin!$E43),'Contextual criteria - entry'!$A$12=admin!$F43),admin!G43,admin!$A$22)</f>
        <v>13.a. Culturally relevant factors</v>
      </c>
      <c r="B13" s="71" t="str">
        <f>IF(AND(OR('Tool info and risk tier'!$B$9=admin!$C43,'Tool info and risk tier'!$B$9=admin!$D43,'Tool info and risk tier'!$B$9=admin!$E43),'Contextual criteria - entry'!$A$12=admin!$F43),admin!H43,"")</f>
        <v>The tool takes into account culturally relevant factors (e.g. different languages and alphabets, specific religious or cultural requirements or restrictions, gender considerations)</v>
      </c>
      <c r="C13" s="71" t="str">
        <f>IF(AND(OR('Tool info and risk tier'!$B$9=admin!$C43,'Tool info and risk tier'!$B$9=admin!$D43,'Tool info and risk tier'!$B$9=admin!$E43),'Contextual criteria - entry'!$A$12=admin!$F43),admin!I43,"")</f>
        <v>The tool takes into account some but not all culturally relevant factors (e.g. different languages and alphabets, specific religious or cultural requirements or restrictions, gender considerations)</v>
      </c>
      <c r="D13" s="71" t="str">
        <f>IF(AND(OR('Tool info and risk tier'!$B$9=admin!$C43,'Tool info and risk tier'!$B$9=admin!$D43,'Tool info and risk tier'!$B$9=admin!$E43),'Contextual criteria - entry'!$A$12=admin!$F43),admin!J43,"")</f>
        <v>The tool does not take into account culturally relevant factors (e.g. different languages and alphabets, specific religious or cultural requirements or restrictions, gender considerations)</v>
      </c>
      <c r="E13" s="57"/>
      <c r="F13" s="51">
        <f>IF(A13=admin!G43,admin!K43,"")</f>
        <v>0</v>
      </c>
      <c r="G13" s="11"/>
      <c r="H13" s="11"/>
      <c r="I13" s="11"/>
      <c r="J13" s="11"/>
      <c r="K13" s="4" t="s">
        <v>4</v>
      </c>
      <c r="L13" s="4" t="s">
        <v>4</v>
      </c>
      <c r="M13" s="4" t="s">
        <v>4</v>
      </c>
      <c r="O13" s="69" t="s">
        <v>109</v>
      </c>
    </row>
    <row r="14" spans="1:15" ht="19" thickTop="1" thickBot="1" x14ac:dyDescent="0.25">
      <c r="A14" s="7" t="s">
        <v>29</v>
      </c>
      <c r="B14" s="87" t="s">
        <v>79</v>
      </c>
      <c r="C14" s="88"/>
      <c r="D14" s="88"/>
      <c r="E14" s="30" t="str">
        <f>IF(COUNT(E15:E15)=0,"",AVERAGE(E15))</f>
        <v/>
      </c>
      <c r="F14" s="1"/>
      <c r="G14" s="11"/>
      <c r="H14" s="11"/>
      <c r="I14" s="11"/>
      <c r="J14" s="11"/>
      <c r="K14" s="4"/>
      <c r="L14" s="4"/>
      <c r="M14" s="4"/>
      <c r="O14" s="69"/>
    </row>
    <row r="15" spans="1:15" ht="63" thickTop="1" thickBot="1" x14ac:dyDescent="0.25">
      <c r="A15" s="6" t="str">
        <f>IF(AND(OR('Tool info and risk tier'!$B$9=admin!$C44,'Tool info and risk tier'!$B$9=admin!$D44,'Tool info and risk tier'!$B$9=admin!$E44),'Contextual criteria - entry'!$A$14=admin!$F44),admin!G44,admin!$A$22)</f>
        <v>14.a. Affordability and business model transparency</v>
      </c>
      <c r="B15" s="71" t="str">
        <f>IF(AND(OR('Tool info and risk tier'!$B$9=admin!$C44,'Tool info and risk tier'!$B$9=admin!$D44,'Tool info and risk tier'!$B$9=admin!$E44),'Contextual criteria - entry'!$A$14=admin!$F44),admin!H44,"")</f>
        <v>The tool is affordable taking into account the local socioeconomic context, and it is clear who pays for it and how they pay</v>
      </c>
      <c r="C15" s="71" t="str">
        <f>IF(AND(OR('Tool info and risk tier'!$B$9=admin!$C44,'Tool info and risk tier'!$B$9=admin!$D44,'Tool info and risk tier'!$B$9=admin!$E44),'Contextual criteria - entry'!$A$14=admin!$F44),admin!I44,"")</f>
        <v>The tool is only affordable for some potential users taking into account the local socioeconomic context (e.g. depending on their insurance model), and it is clear who pays for it and how they pay</v>
      </c>
      <c r="D15" s="71" t="str">
        <f>IF(AND(OR('Tool info and risk tier'!$B$9=admin!$C44,'Tool info and risk tier'!$B$9=admin!$D44,'Tool info and risk tier'!$B$9=admin!$E44),'Contextual criteria - entry'!$A$14=admin!$F44),admin!J44,"")</f>
        <v>The tool is not affordable taking into account the local socioeconomic context, and it is not clear who pays for it and how they pay</v>
      </c>
      <c r="E15" s="57"/>
      <c r="F15" s="51">
        <f>IF(A15=admin!G44,admin!K44,"")</f>
        <v>0</v>
      </c>
      <c r="G15" s="11"/>
      <c r="H15" s="11"/>
      <c r="I15" s="11"/>
      <c r="J15" s="11"/>
      <c r="K15" s="4" t="s">
        <v>4</v>
      </c>
      <c r="L15" s="4" t="s">
        <v>4</v>
      </c>
      <c r="M15" s="4" t="s">
        <v>4</v>
      </c>
      <c r="O15" s="69" t="s">
        <v>113</v>
      </c>
    </row>
    <row r="16" spans="1:15" ht="19" thickTop="1" thickBot="1" x14ac:dyDescent="0.25">
      <c r="A16" s="7" t="s">
        <v>30</v>
      </c>
      <c r="B16" s="87" t="s">
        <v>79</v>
      </c>
      <c r="C16" s="88"/>
      <c r="D16" s="88"/>
      <c r="E16" s="30" t="str">
        <f>IF(COUNT(E17:E17)=0,"",AVERAGE(E17))</f>
        <v/>
      </c>
      <c r="F16" s="1"/>
      <c r="G16" s="11"/>
      <c r="H16" s="11"/>
      <c r="I16" s="11"/>
      <c r="J16" s="11"/>
      <c r="K16" s="4"/>
      <c r="L16" s="4"/>
      <c r="M16" s="4"/>
      <c r="O16" s="69"/>
    </row>
    <row r="17" spans="1:15" ht="108" thickTop="1" thickBot="1" x14ac:dyDescent="0.25">
      <c r="A17" s="6" t="str">
        <f>IF(AND(OR('Tool info and risk tier'!$B$9=admin!$C45,'Tool info and risk tier'!$B$9=admin!$D45,'Tool info and risk tier'!$B$9=admin!$E45),'Contextual criteria - entry'!$A$16=admin!$F45),admin!G45,admin!$A$22)</f>
        <v>15.a. Cost-benefit analysis</v>
      </c>
      <c r="B17" s="71" t="str">
        <f>IF(AND(OR('Tool info and risk tier'!$B$9=admin!$C45,'Tool info and risk tier'!$B$9=admin!$D45,'Tool info and risk tier'!$B$9=admin!$E45),'Contextual criteria - entry'!$A$16=admin!$F45),admin!H45,"")</f>
        <v>A cost-benefit analysis was performed and led to positive results. I.e. the balance between the costs and benefits arising from the tool’s utilisation. This refers to the tool’s direct costs (purchase price, subscription, licensing…), but may also include costs associated with the tool’s selection, staff training, setting up support mechanisms, and appropriate governance</v>
      </c>
      <c r="C17" s="71">
        <f>IF(AND(OR('Tool info and risk tier'!$B$9=admin!$C45,'Tool info and risk tier'!$B$9=admin!$D45,'Tool info and risk tier'!$B$9=admin!$E45),'Contextual criteria - entry'!$A$16=admin!$F45),admin!I45,"")</f>
        <v>0</v>
      </c>
      <c r="D17" s="71" t="str">
        <f>IF(AND(OR('Tool info and risk tier'!$B$9=admin!$C45,'Tool info and risk tier'!$B$9=admin!$D45,'Tool info and risk tier'!$B$9=admin!$E45),'Contextual criteria - entry'!$A$16=admin!$F45),admin!J45,"")</f>
        <v>A cost-benefit analysis was not performed and or has led to negative results. I.e. the balance between the costs and benefits arising from the tool’s utilisation. This refers to the tool’s direct costs (purchase price, subscription, licensing…), but may also include costs associated with the tool’s selection, staff training, setting up support mechanisms, and appropriate governance</v>
      </c>
      <c r="E17" s="57"/>
      <c r="F17" s="51" t="str">
        <f>IF(A17=admin!G45,admin!K45,"")</f>
        <v xml:space="preserve">This will differ depending on the implementation context and the respective payment model in that specific context (e.g. fee for service with focus on efficiency, vs value-based which would consider the outcomes/incremental health benefit) </v>
      </c>
      <c r="G17" s="11"/>
      <c r="H17" s="11"/>
      <c r="I17" s="11"/>
      <c r="J17" s="11" t="s">
        <v>10</v>
      </c>
      <c r="K17" s="4" t="s">
        <v>4</v>
      </c>
      <c r="L17" s="4" t="s">
        <v>4</v>
      </c>
      <c r="M17" s="4" t="s">
        <v>4</v>
      </c>
      <c r="O17" s="69" t="s">
        <v>116</v>
      </c>
    </row>
    <row r="18" spans="1:15" ht="19" thickTop="1" thickBot="1" x14ac:dyDescent="0.25">
      <c r="A18" s="7" t="s">
        <v>246</v>
      </c>
      <c r="B18" s="87" t="s">
        <v>79</v>
      </c>
      <c r="C18" s="88"/>
      <c r="D18" s="88"/>
      <c r="E18" s="30" t="str">
        <f>IF(COUNT(E19:E20)=0,"",AVERAGE(E19:E20))</f>
        <v/>
      </c>
      <c r="F18" s="1"/>
      <c r="G18" s="11"/>
      <c r="H18" s="11"/>
      <c r="I18" s="11"/>
      <c r="J18" s="11"/>
      <c r="K18" s="4"/>
      <c r="L18" s="4"/>
      <c r="M18" s="4"/>
      <c r="O18" s="69"/>
    </row>
    <row r="19" spans="1:15" ht="62" thickTop="1" x14ac:dyDescent="0.2">
      <c r="A19" s="6" t="str">
        <f>IF(AND(OR('Tool info and risk tier'!$B$9=admin!$C46,'Tool info and risk tier'!$B$9=admin!$D46,'Tool info and risk tier'!$B$9=admin!$E46),'Contextual criteria - entry'!$A$18=admin!$F46),admin!G46,admin!$A$22)</f>
        <v>16.a. Resources required to scale-up</v>
      </c>
      <c r="B19" s="12" t="str">
        <f>IF(AND(OR('Tool info and risk tier'!$B$9=admin!$C46,'Tool info and risk tier'!$B$9=admin!$D46,'Tool info and risk tier'!$B$9=admin!$E46),'Contextual criteria - entry'!$A$18=admin!$F46),admin!H46,"")</f>
        <v>The tool fits well into existing workflows and does not require additional resouces (workforce, hardware, software) to scale-up and to enable it to function properly</v>
      </c>
      <c r="C19" s="12" t="str">
        <f>IF(AND(OR('Tool info and risk tier'!$B$9=admin!$C46,'Tool info and risk tier'!$B$9=admin!$D46,'Tool info and risk tier'!$B$9=admin!$E46),'Contextual criteria - entry'!$A$18=admin!$F46),admin!I46,"")</f>
        <v>The tool does not completely fit into existing workflows but only requires low to medium additional resouces (workforce, hardware, software) to scale-up and to enable it to function properly</v>
      </c>
      <c r="D19" s="12" t="str">
        <f>IF(AND(OR('Tool info and risk tier'!$B$9=admin!$C46,'Tool info and risk tier'!$B$9=admin!$D46,'Tool info and risk tier'!$B$9=admin!$E46),'Contextual criteria - entry'!$A$18=admin!$F46),admin!J46,"")</f>
        <v>The tool does not fit well into existing workflows and requires considerable additional resouces (workforce, hardware, software) to scale-up and to enable it to function properly</v>
      </c>
      <c r="E19" s="57"/>
      <c r="F19" s="51">
        <f>IF(A19=admin!G46,admin!K46,"")</f>
        <v>0</v>
      </c>
      <c r="G19" s="11"/>
      <c r="H19" s="11"/>
      <c r="I19" s="11"/>
      <c r="J19" s="11" t="s">
        <v>10</v>
      </c>
      <c r="K19" s="4" t="s">
        <v>4</v>
      </c>
      <c r="L19" s="4" t="s">
        <v>4</v>
      </c>
      <c r="M19" s="4" t="s">
        <v>4</v>
      </c>
      <c r="O19" s="69" t="s">
        <v>120</v>
      </c>
    </row>
    <row r="20" spans="1:15" ht="91" x14ac:dyDescent="0.2">
      <c r="A20" s="6" t="str">
        <f>IF(AND(OR('Tool info and risk tier'!$B$9=admin!$C47,'Tool info and risk tier'!$B$9=admin!$D47,'Tool info and risk tier'!$B$9=admin!$E47),'Contextual criteria - entry'!$A$18=admin!$F47),admin!G47,admin!$A$22)</f>
        <v>16.b. Infrastructure readiness</v>
      </c>
      <c r="B20" s="12" t="str">
        <f>IF(AND(OR('Tool info and risk tier'!$B$9=admin!$C47,'Tool info and risk tier'!$B$9=admin!$D47,'Tool info and risk tier'!$B$9=admin!$E47),'Contextual criteria - entry'!$A$18=admin!$F47),admin!H47,"")</f>
        <v>The tool fits well into the existing infrastructure and does not require investment in additional infrastructure to enable it to function properly (This refers to physical infrastructure such as electricity, access to power, connectivity etc. in the local context)</v>
      </c>
      <c r="C20" s="12" t="str">
        <f>IF(AND(OR('Tool info and risk tier'!$B$9=admin!$C47,'Tool info and risk tier'!$B$9=admin!$D47,'Tool info and risk tier'!$B$9=admin!$E47),'Contextual criteria - entry'!$A$18=admin!$F47),admin!I47,"")</f>
        <v>The tool partially fits well into the existing infrastructure (hardware, software, and network capabilities) and requires low to medium investment in additional infrastructure to enable it to function properly (This refers to physical infrastructure such as electricity, access to power, connectivity etc. in the local context)</v>
      </c>
      <c r="D20" s="12" t="str">
        <f>IF(AND(OR('Tool info and risk tier'!$B$9=admin!$C47,'Tool info and risk tier'!$B$9=admin!$D47,'Tool info and risk tier'!$B$9=admin!$E47),'Contextual criteria - entry'!$A$18=admin!$F47),admin!J47,"")</f>
        <v>The tool does not fit into the existing infrastructure and requires considerable investment in additional infrastructure to enable it to function properly (This refers to physical infrastructure such as electricity, access to power, connectivity etc. in the local context)</v>
      </c>
      <c r="E20" s="57"/>
      <c r="F20" s="51">
        <f>IF(A20=admin!G47,admin!K47,"")</f>
        <v>0</v>
      </c>
      <c r="G20" s="11"/>
      <c r="H20" s="11"/>
      <c r="I20" s="11"/>
      <c r="J20" s="11"/>
      <c r="K20" s="4" t="s">
        <v>4</v>
      </c>
      <c r="L20" s="4" t="s">
        <v>4</v>
      </c>
      <c r="M20" s="4" t="s">
        <v>4</v>
      </c>
      <c r="O20" s="69" t="s">
        <v>118</v>
      </c>
    </row>
    <row r="21" spans="1:15" x14ac:dyDescent="0.2">
      <c r="B21" s="17"/>
      <c r="C21" s="17"/>
      <c r="D21" s="17"/>
    </row>
    <row r="22" spans="1:15" x14ac:dyDescent="0.2">
      <c r="B22" s="17"/>
      <c r="C22" s="17"/>
      <c r="D22" s="17"/>
    </row>
    <row r="23" spans="1:15" x14ac:dyDescent="0.2">
      <c r="B23" s="17"/>
      <c r="C23" s="17"/>
      <c r="D23" s="17"/>
    </row>
    <row r="24" spans="1:15" x14ac:dyDescent="0.2">
      <c r="B24" s="17"/>
      <c r="C24" s="17"/>
      <c r="D24" s="17"/>
    </row>
    <row r="25" spans="1:15" x14ac:dyDescent="0.2">
      <c r="B25" s="17"/>
      <c r="C25" s="17"/>
      <c r="D25" s="17"/>
    </row>
    <row r="26" spans="1:15" x14ac:dyDescent="0.2">
      <c r="B26" s="17"/>
      <c r="C26" s="17"/>
      <c r="D26" s="17"/>
    </row>
    <row r="27" spans="1:15" x14ac:dyDescent="0.2">
      <c r="B27" s="17"/>
      <c r="C27" s="17"/>
      <c r="D27" s="17"/>
    </row>
    <row r="28" spans="1:15" x14ac:dyDescent="0.2">
      <c r="B28" s="17"/>
      <c r="C28" s="17"/>
      <c r="D28" s="17"/>
    </row>
    <row r="29" spans="1:15" x14ac:dyDescent="0.2">
      <c r="B29" s="17"/>
      <c r="C29" s="17"/>
      <c r="D29" s="17"/>
    </row>
    <row r="30" spans="1:15" x14ac:dyDescent="0.2">
      <c r="B30" s="17"/>
      <c r="C30" s="17"/>
      <c r="D30" s="17"/>
    </row>
    <row r="31" spans="1:15" x14ac:dyDescent="0.2">
      <c r="B31" s="17"/>
      <c r="C31" s="17"/>
      <c r="D31" s="17"/>
    </row>
    <row r="32" spans="1:15" x14ac:dyDescent="0.2">
      <c r="B32" s="17"/>
      <c r="C32" s="17"/>
      <c r="D32" s="17"/>
    </row>
    <row r="33" spans="2:4" x14ac:dyDescent="0.2">
      <c r="B33" s="17"/>
      <c r="C33" s="17"/>
      <c r="D33" s="17"/>
    </row>
  </sheetData>
  <sheetProtection sheet="1" objects="1" scenarios="1" formatCells="0" formatColumns="0" formatRows="0"/>
  <mergeCells count="8">
    <mergeCell ref="A2:M2"/>
    <mergeCell ref="B18:D18"/>
    <mergeCell ref="B4:D4"/>
    <mergeCell ref="B7:D7"/>
    <mergeCell ref="B10:D10"/>
    <mergeCell ref="B12:D12"/>
    <mergeCell ref="B16:D16"/>
    <mergeCell ref="B14:D14"/>
  </mergeCells>
  <conditionalFormatting sqref="B4:D20">
    <cfRule type="cellIs" dxfId="19" priority="13" operator="equal">
      <formula>0</formula>
    </cfRule>
    <cfRule type="containsBlanks" dxfId="18" priority="14">
      <formula>LEN(TRIM(B4))=0</formula>
    </cfRule>
  </conditionalFormatting>
  <conditionalFormatting sqref="E12 E4 E14 E16 E18 E7 E10">
    <cfRule type="colorScale" priority="15">
      <colorScale>
        <cfvo type="num" val="0"/>
        <cfvo type="num" val="2.5"/>
        <cfvo type="num" val="5"/>
        <color rgb="FFFF0000"/>
        <color rgb="FFFFEB84"/>
        <color rgb="FF00B050"/>
      </colorScale>
    </cfRule>
    <cfRule type="colorScale" priority="17">
      <colorScale>
        <cfvo type="num" val="0"/>
        <cfvo type="percentile" val="50"/>
        <cfvo type="max"/>
        <color rgb="FFFF0000"/>
        <color rgb="FFFFEB84"/>
        <color rgb="FF00B050"/>
      </colorScale>
    </cfRule>
    <cfRule type="colorScale" priority="18">
      <colorScale>
        <cfvo type="num" val="0"/>
        <cfvo type="percentile" val="50"/>
        <cfvo type="num" val="5"/>
        <color theme="5" tint="0.39997558519241921"/>
        <color rgb="FFFFEB84"/>
        <color rgb="FF92D050"/>
      </colorScale>
    </cfRule>
  </conditionalFormatting>
  <conditionalFormatting sqref="E18 E16 E14 E12 E4 E7 E10">
    <cfRule type="colorScale" priority="16">
      <colorScale>
        <cfvo type="num" val="0"/>
        <cfvo type="percentile" val="33"/>
        <cfvo type="num" val="5"/>
        <color rgb="FFFF0000"/>
        <color rgb="FFFFEB84"/>
        <color rgb="FF00B050"/>
      </colorScale>
    </cfRule>
  </conditionalFormatting>
  <conditionalFormatting sqref="F4:F20">
    <cfRule type="cellIs" dxfId="16" priority="5" operator="equal">
      <formula>0</formula>
    </cfRule>
  </conditionalFormatting>
  <dataValidations count="1">
    <dataValidation allowBlank="1" showInputMessage="1" promptTitle="Comments" prompt="The assessor may add cluster-specific comments in this area..." sqref="B18:D18 B16:D16 B14:D14 B12:D12 B10:D10 B7:D7 B4:D4" xr:uid="{68AA99D5-C2B9-4508-A162-FF9F7C8B530C}"/>
  </dataValidations>
  <pageMargins left="0.5" right="0.5" top="0.5" bottom="0.5" header="0.3" footer="0.3"/>
  <pageSetup paperSize="9" scale="44"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0598AB78-9382-4CE5-9D70-8DBAD310A03F}">
            <xm:f>AND($A4=admin!$A$22,$E4&lt;&gt;"")</xm:f>
            <x14:dxf>
              <font>
                <b/>
                <i val="0"/>
                <color rgb="FFFF0000"/>
              </font>
              <fill>
                <patternFill>
                  <bgColor rgb="FFFFFF00"/>
                </patternFill>
              </fill>
            </x14:dxf>
          </x14:cfRule>
          <xm:sqref>E4:E20</xm:sqref>
        </x14:conditionalFormatting>
        <x14:conditionalFormatting xmlns:xm="http://schemas.microsoft.com/office/excel/2006/main">
          <x14:cfRule type="expression" priority="2" id="{77775DF2-67CB-4FB8-BB8C-14EE6D8702A3}">
            <xm:f>AND('Tool info and risk tier'!$B$9="A",$K4&lt;&gt;"")</xm:f>
            <x14:dxf>
              <fill>
                <patternFill>
                  <bgColor theme="4" tint="0.79998168889431442"/>
                </patternFill>
              </fill>
            </x14:dxf>
          </x14:cfRule>
          <xm:sqref>K4:K20</xm:sqref>
        </x14:conditionalFormatting>
        <x14:conditionalFormatting xmlns:xm="http://schemas.microsoft.com/office/excel/2006/main">
          <x14:cfRule type="expression" priority="3" id="{7595F1E2-1A4F-4D62-A2CD-324A4A8AD568}">
            <xm:f>AND('Tool info and risk tier'!$B$9="B",$L4&lt;&gt;"")</xm:f>
            <x14:dxf>
              <fill>
                <patternFill>
                  <bgColor theme="4" tint="0.79998168889431442"/>
                </patternFill>
              </fill>
            </x14:dxf>
          </x14:cfRule>
          <xm:sqref>L4:L20</xm:sqref>
        </x14:conditionalFormatting>
        <x14:conditionalFormatting xmlns:xm="http://schemas.microsoft.com/office/excel/2006/main">
          <x14:cfRule type="expression" priority="4" id="{280737C2-6513-46B9-836B-1162CC639B0E}">
            <xm:f>AND('Tool info and risk tier'!$B$9="C",$M4&lt;&gt;"")</xm:f>
            <x14:dxf>
              <fill>
                <patternFill>
                  <bgColor theme="4" tint="0.79998168889431442"/>
                </patternFill>
              </fill>
            </x14:dxf>
          </x14:cfRule>
          <xm:sqref>M4:M20</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FB62F5C3-8C3E-444B-8B9E-E64425ED8A07}">
          <x14:formula1>
            <xm:f>admin!$A$8:$A$10</xm:f>
          </x14:formula1>
          <xm:sqref>E19:E20 E6 E15 E13 E11</xm:sqref>
        </x14:dataValidation>
        <x14:dataValidation type="list" allowBlank="1" showInputMessage="1" showErrorMessage="1" xr:uid="{CE03CFCD-81F6-4811-A4EF-C8DA3C890B94}">
          <x14:formula1>
            <xm:f>admin!$A$14:$A$15</xm:f>
          </x14:formula1>
          <xm:sqref>E5 E17 E8</xm:sqref>
        </x14:dataValidation>
        <x14:dataValidation type="list" allowBlank="1" showInputMessage="1" showErrorMessage="1" xr:uid="{1AB41E9D-B89F-4922-B46F-3821A8B2B5E7}">
          <x14:formula1>
            <xm:f>admin!$A$14:$A$16</xm:f>
          </x14:formula1>
          <xm:sqref>E9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E466C-6EF2-054D-808A-3BC8CB1FFA60}">
  <sheetPr>
    <pageSetUpPr fitToPage="1"/>
  </sheetPr>
  <dimension ref="A1:L509"/>
  <sheetViews>
    <sheetView zoomScaleNormal="100" workbookViewId="0">
      <selection activeCell="B4" sqref="B4"/>
    </sheetView>
  </sheetViews>
  <sheetFormatPr baseColWidth="10" defaultColWidth="8.83203125" defaultRowHeight="15" x14ac:dyDescent="0.2"/>
  <cols>
    <col min="1" max="1" width="34.1640625" style="5" customWidth="1"/>
    <col min="2" max="2" width="75" style="13" customWidth="1"/>
    <col min="3" max="5" width="12.33203125" style="3" customWidth="1"/>
    <col min="7" max="7" width="75" hidden="1" customWidth="1"/>
  </cols>
  <sheetData>
    <row r="1" spans="1:12" s="68" customFormat="1" ht="17" x14ac:dyDescent="0.2">
      <c r="A1" s="63" t="s">
        <v>327</v>
      </c>
      <c r="B1" s="63"/>
      <c r="C1" s="63"/>
      <c r="D1" s="64"/>
      <c r="E1" s="65"/>
      <c r="F1" s="66"/>
      <c r="G1" s="66"/>
      <c r="H1" s="66"/>
      <c r="I1" s="66"/>
      <c r="J1" s="67"/>
      <c r="K1" s="67"/>
      <c r="L1" s="67"/>
    </row>
    <row r="2" spans="1:12" s="68" customFormat="1" ht="62.25" customHeight="1" x14ac:dyDescent="0.2">
      <c r="A2" s="84" t="s">
        <v>328</v>
      </c>
      <c r="B2" s="84"/>
      <c r="C2" s="84"/>
      <c r="D2" s="84"/>
      <c r="E2" s="84"/>
      <c r="F2" s="84"/>
      <c r="G2" s="84"/>
      <c r="H2" s="84"/>
      <c r="I2" s="84"/>
      <c r="J2" s="84"/>
      <c r="K2" s="84"/>
      <c r="L2" s="84"/>
    </row>
    <row r="3" spans="1:12" ht="41" customHeight="1" thickBot="1" x14ac:dyDescent="0.25">
      <c r="A3" s="74" t="s">
        <v>331</v>
      </c>
      <c r="B3" s="9" t="s">
        <v>6</v>
      </c>
      <c r="C3" s="2" t="s">
        <v>1</v>
      </c>
      <c r="D3" s="2" t="s">
        <v>2</v>
      </c>
      <c r="E3" s="2" t="s">
        <v>3</v>
      </c>
    </row>
    <row r="4" spans="1:12" ht="41" customHeight="1" thickTop="1" thickBot="1" x14ac:dyDescent="0.25">
      <c r="A4" s="7" t="s">
        <v>80</v>
      </c>
      <c r="B4" s="72" t="s">
        <v>79</v>
      </c>
      <c r="C4" s="2"/>
      <c r="D4" s="2"/>
      <c r="E4" s="2"/>
    </row>
    <row r="5" spans="1:12" ht="46" thickTop="1" x14ac:dyDescent="0.2">
      <c r="A5" s="6" t="str">
        <f>IF(AND(OR('Tool info and risk tier'!$B$9=admin!$C48,'Tool info and risk tier'!$B$9=admin!$D48,'Tool info and risk tier'!$B$9=admin!$E48),'Nice to have checklist'!$A$4=admin!$F48),admin!G48,admin!$A$22)</f>
        <v>17.a. Allows different platforms</v>
      </c>
      <c r="B5" s="71" t="str">
        <f>IF(AND(OR('Tool info and risk tier'!$B$9=admin!$C48,'Tool info and risk tier'!$B$9=admin!$D48,'Tool info and risk tier'!$B$9=admin!$E48),'Nice to have checklist'!$A$4=admin!$F48),admin!H48,"")</f>
        <v>The tool allows the users to move across different platforms to allow portability of the tool while retaining their data (e.g. mobile app vs web app, iOS vs Android, older smartphones)</v>
      </c>
      <c r="C5" s="4" t="s">
        <v>4</v>
      </c>
      <c r="D5" s="4" t="s">
        <v>4</v>
      </c>
      <c r="E5" s="4" t="s">
        <v>4</v>
      </c>
      <c r="G5" s="71" t="s">
        <v>155</v>
      </c>
    </row>
    <row r="6" spans="1:12" ht="45" x14ac:dyDescent="0.2">
      <c r="A6" s="6" t="str">
        <f>IF(AND(OR('Tool info and risk tier'!$B$9=admin!$C49,'Tool info and risk tier'!$B$9=admin!$D49,'Tool info and risk tier'!$B$9=admin!$E49),'Nice to have checklist'!$A$4=admin!$F49),admin!G49,admin!$A$22)</f>
        <v>17.b. Can be used in real time</v>
      </c>
      <c r="B6" s="71" t="str">
        <f>IF(AND(OR('Tool info and risk tier'!$B$9=admin!$C49,'Tool info and risk tier'!$B$9=admin!$D49,'Tool info and risk tier'!$B$9=admin!$E49),'Nice to have checklist'!$A$4=admin!$F49),admin!H49,"")</f>
        <v>The tool can be used in real time (i.e. real-time data tracking), e.g. if the user is experiencing a health issue, reducing waits and sometimes harmful delays for both those who receive and those who give care</v>
      </c>
      <c r="C6" s="4" t="s">
        <v>4</v>
      </c>
      <c r="D6" s="4" t="s">
        <v>4</v>
      </c>
      <c r="E6" s="4" t="s">
        <v>4</v>
      </c>
      <c r="G6" s="71" t="s">
        <v>156</v>
      </c>
    </row>
    <row r="7" spans="1:12" ht="47" customHeight="1" x14ac:dyDescent="0.2">
      <c r="A7" s="6" t="str">
        <f>IF(AND(OR('Tool info and risk tier'!$B$9=admin!$C50,'Tool info and risk tier'!$B$9=admin!$D50,'Tool info and risk tier'!$B$9=admin!$E50),'Nice to have checklist'!$A$4=admin!$F50),admin!G50,admin!$A$22)</f>
        <v>17.c. Possibility to give instant feedback</v>
      </c>
      <c r="B7" s="71" t="str">
        <f>IF(AND(OR('Tool info and risk tier'!$B$9=admin!$C50,'Tool info and risk tier'!$B$9=admin!$D50,'Tool info and risk tier'!$B$9=admin!$E50),'Nice to have checklist'!$A$4=admin!$F50),admin!H50,"")</f>
        <v>The tool allows the possibility to give instant feedback to the developers (e.g., provider messaging to report technical issues or errors, inaccuracies or inconsistent workflows)</v>
      </c>
      <c r="C7" s="4" t="s">
        <v>4</v>
      </c>
      <c r="D7" s="4" t="s">
        <v>4</v>
      </c>
      <c r="E7" s="4" t="s">
        <v>4</v>
      </c>
      <c r="G7" s="71" t="s">
        <v>157</v>
      </c>
    </row>
    <row r="8" spans="1:12" ht="46" thickBot="1" x14ac:dyDescent="0.25">
      <c r="A8" s="6" t="str">
        <f>IF(AND(OR('Tool info and risk tier'!$B$9=admin!$C51,'Tool info and risk tier'!$B$9=admin!$D51,'Tool info and risk tier'!$B$9=admin!$E51),'Nice to have checklist'!$A$4=admin!$F51),admin!G51,admin!$A$22)</f>
        <v>17.d. Usability in the intended clinical setting</v>
      </c>
      <c r="B8" s="71" t="str">
        <f>IF(AND(OR('Tool info and risk tier'!$B$9=admin!$C51,'Tool info and risk tier'!$B$9=admin!$D51,'Tool info and risk tier'!$B$9=admin!$E51),'Nice to have checklist'!$A$4=admin!$F51),admin!H51,"")</f>
        <v>The tool is usable and accessible in the intended clinical setting (e.g. if it is used by HCPs in a clinical setting, can they use it while wearing gloves, e.g. are buttons big enough and separated)</v>
      </c>
      <c r="C8" s="4" t="s">
        <v>4</v>
      </c>
      <c r="D8" s="4" t="s">
        <v>4</v>
      </c>
      <c r="E8" s="4" t="s">
        <v>4</v>
      </c>
      <c r="G8" s="71" t="s">
        <v>158</v>
      </c>
    </row>
    <row r="9" spans="1:12" ht="19" thickTop="1" thickBot="1" x14ac:dyDescent="0.25">
      <c r="A9" s="7" t="s">
        <v>81</v>
      </c>
      <c r="B9" s="72" t="s">
        <v>79</v>
      </c>
      <c r="C9" s="4"/>
      <c r="D9" s="4"/>
      <c r="E9" s="4"/>
      <c r="G9" s="71"/>
    </row>
    <row r="10" spans="1:12" ht="73" customHeight="1" thickTop="1" thickBot="1" x14ac:dyDescent="0.25">
      <c r="A10" s="6" t="str">
        <f>IF(AND(OR('Tool info and risk tier'!$B$9=admin!$C52,'Tool info and risk tier'!$B$9=admin!$D52,'Tool info and risk tier'!$B$9=admin!$E52),'Nice to have checklist'!$A$9=admin!$F52),admin!G52,admin!$A$22)</f>
        <v xml:space="preserve">18.a. Considers related health issues </v>
      </c>
      <c r="B10" s="12" t="str">
        <f>IF(AND(OR('Tool info and risk tier'!$B$9=admin!$C52,'Tool info and risk tier'!$B$9=admin!$D52,'Tool info and risk tier'!$B$9=admin!$E52),'Nice to have checklist'!$A$9=admin!$F52),admin!H52,"")</f>
        <v>The tool considers multiple health issues and related ones, and sufficiently addresses them to help meet the intended purpose without overwhelming the user (i.e. consider evidence-based comorbidities, and features that may improve overall quality of life, e.g. adding breathing exercises in a remote patient monitoring tool for lung cancer patients)</v>
      </c>
      <c r="C10" s="4"/>
      <c r="D10" s="4" t="s">
        <v>4</v>
      </c>
      <c r="E10" s="4" t="s">
        <v>4</v>
      </c>
      <c r="G10" s="71" t="s">
        <v>159</v>
      </c>
    </row>
    <row r="11" spans="1:12" ht="19" thickTop="1" thickBot="1" x14ac:dyDescent="0.25">
      <c r="A11" s="7" t="s">
        <v>82</v>
      </c>
      <c r="B11" s="72" t="s">
        <v>79</v>
      </c>
      <c r="C11" s="4"/>
      <c r="D11" s="4"/>
      <c r="E11" s="4"/>
      <c r="G11" s="71"/>
    </row>
    <row r="12" spans="1:12" ht="47" thickTop="1" thickBot="1" x14ac:dyDescent="0.25">
      <c r="A12" s="6" t="str">
        <f>IF(AND(OR('Tool info and risk tier'!$B$9=admin!$C53,'Tool info and risk tier'!$B$9=admin!$D53,'Tool info and risk tier'!$B$9=admin!$E53),'Nice to have checklist'!$A$11=admin!$F53),admin!G53,admin!$A$22)</f>
        <v>19.a. Metadata definition, findability, and retrievability</v>
      </c>
      <c r="B12" s="71" t="str">
        <f>IF(AND(OR('Tool info and risk tier'!$B$9=admin!$C53,'Tool info and risk tier'!$B$9=admin!$D53,'Tool info and risk tier'!$B$9=admin!$E53),'Nice to have checklist'!$A$11=admin!$F53),admin!H53,"")</f>
        <v>Data findability and retrievability: Metadata definition (including e.g. units used, reference to controlled vocabularies, ontologies) and the ability for users to retrieve data with the same granularity specified by the metadata (up to and including raw data sets)</v>
      </c>
      <c r="C12" s="4" t="s">
        <v>4</v>
      </c>
      <c r="D12" s="4" t="s">
        <v>4</v>
      </c>
      <c r="E12" s="4" t="s">
        <v>4</v>
      </c>
      <c r="G12" s="71" t="s">
        <v>160</v>
      </c>
    </row>
    <row r="13" spans="1:12" ht="19" thickTop="1" thickBot="1" x14ac:dyDescent="0.25">
      <c r="A13" s="7" t="s">
        <v>83</v>
      </c>
      <c r="B13" s="72" t="s">
        <v>79</v>
      </c>
      <c r="C13" s="4"/>
      <c r="D13" s="4"/>
      <c r="E13" s="4"/>
      <c r="G13" s="71"/>
    </row>
    <row r="14" spans="1:12" ht="31" thickTop="1" x14ac:dyDescent="0.2">
      <c r="A14" s="6" t="str">
        <f>IF(AND(OR('Tool info and risk tier'!$B$9=admin!$C54,'Tool info and risk tier'!$B$9=admin!$D54,'Tool info and risk tier'!$B$9=admin!$E54),'Nice to have checklist'!$A$13=admin!$F54),admin!G54,admin!$A$22)</f>
        <v>20.a. High quality interactive features</v>
      </c>
      <c r="B14" s="71" t="str">
        <f>IF(AND(OR('Tool info and risk tier'!$B$9=admin!$C54,'Tool info and risk tier'!$B$9=admin!$D54,'Tool info and risk tier'!$B$9=admin!$E54),'Nice to have checklist'!$A$13=admin!$F54),admin!H54,"")</f>
        <v>The tool includes high quality interactive features (enables user input and reaction) and is presented in an engaging way (e.g., contains the right mix of video/audio/text/graphics)</v>
      </c>
      <c r="C14" s="4" t="s">
        <v>4</v>
      </c>
      <c r="D14" s="4" t="s">
        <v>4</v>
      </c>
      <c r="E14" s="4" t="s">
        <v>4</v>
      </c>
      <c r="G14" s="71" t="s">
        <v>161</v>
      </c>
    </row>
    <row r="15" spans="1:12" ht="75" x14ac:dyDescent="0.2">
      <c r="A15" s="6" t="str">
        <f>IF(AND(OR('Tool info and risk tier'!$B$9=admin!$C55,'Tool info and risk tier'!$B$9=admin!$D55,'Tool info and risk tier'!$B$9=admin!$E55),'Nice to have checklist'!$A$13=admin!$F55),admin!G55,admin!$A$22)</f>
        <v xml:space="preserve">20.b. Customisability </v>
      </c>
      <c r="B15" s="71" t="str">
        <f>IF(AND(OR('Tool info and risk tier'!$B$9=admin!$C55,'Tool info and risk tier'!$B$9=admin!$D55,'Tool info and risk tier'!$B$9=admin!$E55),'Nice to have checklist'!$A$13=admin!$F55),admin!H55,"")</f>
        <v>The tool is customisable and allows the user to control all the necessary settings and features (e.g., notifications, alerts, sounds, colours, and fonts) except for the features that form an essential part of an intervention (e.g. the tool allows the patients to customise the time of a certain reminder according to their daily routine but doesn't allow them to remove it)</v>
      </c>
      <c r="C15" s="4" t="s">
        <v>4</v>
      </c>
      <c r="D15" s="4" t="s">
        <v>4</v>
      </c>
      <c r="E15" s="4" t="s">
        <v>4</v>
      </c>
      <c r="G15" s="71" t="s">
        <v>162</v>
      </c>
    </row>
    <row r="16" spans="1:12" ht="75" x14ac:dyDescent="0.2">
      <c r="A16" s="6" t="str">
        <f>IF(AND(OR('Tool info and risk tier'!$B$9=admin!$C56,'Tool info and risk tier'!$B$9=admin!$D56,'Tool info and risk tier'!$B$9=admin!$E56),'Nice to have checklist'!$A$13=admin!$F56),admin!G56,admin!$A$22)</f>
        <v>20.c. Persuasiveness and behavioural change</v>
      </c>
      <c r="B16" s="12" t="str">
        <f>IF(AND(OR('Tool info and risk tier'!$B$9=admin!$C56,'Tool info and risk tier'!$B$9=admin!$D56,'Tool info and risk tier'!$B$9=admin!$E56),'Nice to have checklist'!$A$13=admin!$F56),admin!H56,"")</f>
        <v>The tool is persuasive and aims at understanding what influences people’s behaviour and decision making, and then uses this information to design compelling user interactions by offering relevant and customisable therapeutic activities and encouraging users to complete them (e.g. through incentivization, gamification...) in a way that balances engagement vs tool additction</v>
      </c>
      <c r="C16" s="4"/>
      <c r="D16" s="4" t="s">
        <v>4</v>
      </c>
      <c r="E16" s="4" t="s">
        <v>4</v>
      </c>
      <c r="G16" s="71" t="s">
        <v>163</v>
      </c>
    </row>
    <row r="17" spans="1:7" ht="46" thickBot="1" x14ac:dyDescent="0.25">
      <c r="A17" s="6" t="str">
        <f>IF(AND(OR('Tool info and risk tier'!$B$9=admin!$C57,'Tool info and risk tier'!$B$9=admin!$D57,'Tool info and risk tier'!$B$9=admin!$E57),'Nice to have checklist'!$A$13=admin!$F57),admin!G57,admin!$A$22)</f>
        <v xml:space="preserve">20.d. Possibilities for peer support </v>
      </c>
      <c r="B17" s="12" t="str">
        <f>IF(AND(OR('Tool info and risk tier'!$B$9=admin!$C57,'Tool info and risk tier'!$B$9=admin!$D57,'Tool info and risk tier'!$B$9=admin!$E57),'Nice to have checklist'!$A$13=admin!$F57),admin!H57,"")</f>
        <v>The tool provides possibilities for peer support and/or social networking (e.g. anecdotal evidence - a space to share experiences like patient forums, groups etc) and/or supported by patient organisations or advisory groups</v>
      </c>
      <c r="C17" s="4"/>
      <c r="D17" s="4" t="s">
        <v>4</v>
      </c>
      <c r="E17" s="4" t="s">
        <v>4</v>
      </c>
      <c r="G17" s="71" t="s">
        <v>164</v>
      </c>
    </row>
    <row r="18" spans="1:7" ht="19" thickTop="1" thickBot="1" x14ac:dyDescent="0.25">
      <c r="A18" s="7" t="s">
        <v>84</v>
      </c>
      <c r="B18" s="72" t="s">
        <v>79</v>
      </c>
      <c r="C18" s="4"/>
      <c r="D18" s="4"/>
      <c r="E18" s="4"/>
      <c r="G18" s="71"/>
    </row>
    <row r="19" spans="1:7" ht="91" thickTop="1" x14ac:dyDescent="0.2">
      <c r="A19" s="6" t="str">
        <f>IF(AND(OR('Tool info and risk tier'!$B$9=admin!$C58,'Tool info and risk tier'!$B$9=admin!$D58,'Tool info and risk tier'!$B$9=admin!$E58),'Nice to have checklist'!$A$18=admin!$F58),admin!G58,admin!$A$22)</f>
        <v>21.a. Implementation and user base</v>
      </c>
      <c r="B19" s="71" t="str">
        <f>IF(AND(OR('Tool info and risk tier'!$B$9=admin!$C58,'Tool info and risk tier'!$B$9=admin!$D58,'Tool info and risk tier'!$B$9=admin!$E58),'Nice to have checklist'!$A$18=admin!$F58),admin!H58,"")</f>
        <v>The tool is implemented and utilised within the target health system under usual care OR a large group of clinicians officially refers patients to utilise it (this can be checked by looking at the unique monthly users and their percentage in relation to the target population in the target health system/market). The size of the target population needs to be evidence based (e.g. if it's pilot or beta how big is a therapeutic area? size of the technology provider? when did they start selling the tool?)</v>
      </c>
      <c r="C19" s="4" t="s">
        <v>4</v>
      </c>
      <c r="D19" s="4" t="s">
        <v>4</v>
      </c>
      <c r="E19" s="4" t="s">
        <v>4</v>
      </c>
      <c r="G19" s="71" t="s">
        <v>165</v>
      </c>
    </row>
    <row r="20" spans="1:7" ht="60" x14ac:dyDescent="0.2">
      <c r="A20" s="6" t="str">
        <f>IF(AND(OR('Tool info and risk tier'!$B$9=admin!$C59,'Tool info and risk tier'!$B$9=admin!$D59,'Tool info and risk tier'!$B$9=admin!$E59),'Nice to have checklist'!$A$18=admin!$F59),admin!G59,admin!$A$22)</f>
        <v>21.b. Feasibility of implementation planning</v>
      </c>
      <c r="B20" s="71" t="str">
        <f>IF(AND(OR('Tool info and risk tier'!$B$9=admin!$C59,'Tool info and risk tier'!$B$9=admin!$D59,'Tool info and risk tier'!$B$9=admin!$E59),'Nice to have checklist'!$A$18=admin!$F59),admin!H59,"")</f>
        <v>Assesses the extent to which the tool can be implemented as intended (i.e., feasibility of implementing the tool at a pre-determined date and time). This can be checked by looking at how long it takes, on average, from the contractual agreement until the tool is fully up and running in a healthcare organisation</v>
      </c>
      <c r="C20" s="4" t="s">
        <v>4</v>
      </c>
      <c r="D20" s="4" t="s">
        <v>4</v>
      </c>
      <c r="E20" s="4" t="s">
        <v>4</v>
      </c>
      <c r="G20" s="71" t="s">
        <v>166</v>
      </c>
    </row>
    <row r="21" spans="1:7" ht="75" x14ac:dyDescent="0.2">
      <c r="A21" s="6" t="str">
        <f>IF(AND(OR('Tool info and risk tier'!$B$9=admin!$C60,'Tool info and risk tier'!$B$9=admin!$D60,'Tool info and risk tier'!$B$9=admin!$E60),'Nice to have checklist'!$A$18=admin!$F60),admin!G60,admin!$A$22)</f>
        <v>21.c. Favourable pre-conditions</v>
      </c>
      <c r="B21" s="71" t="str">
        <f>IF(AND(OR('Tool info and risk tier'!$B$9=admin!$C60,'Tool info and risk tier'!$B$9=admin!$D60,'Tool info and risk tier'!$B$9=admin!$E60),'Nice to have checklist'!$A$18=admin!$F60),admin!H60,"")</f>
        <v>How favourable are the pre-conditions (strategic, political, and environmental contexts) that influence the scaling up of the eHealth tool. For example, the tool’s suitability to the socioeconomic context in question, considerations of foreign languages that the tool needs to support, literacy level, and the local regulatory environment such as standard reimbursement processes for eHealth tools</v>
      </c>
      <c r="C21" s="4" t="s">
        <v>4</v>
      </c>
      <c r="D21" s="4" t="s">
        <v>4</v>
      </c>
      <c r="E21" s="4" t="s">
        <v>4</v>
      </c>
      <c r="G21" s="71" t="s">
        <v>167</v>
      </c>
    </row>
    <row r="22" spans="1:7" ht="60" x14ac:dyDescent="0.2">
      <c r="A22" s="6" t="str">
        <f>IF(AND(OR('Tool info and risk tier'!$B$9=admin!$C61,'Tool info and risk tier'!$B$9=admin!$D61,'Tool info and risk tier'!$B$9=admin!$E61),'Nice to have checklist'!$A$18=admin!$F61),admin!G61,admin!$A$22)</f>
        <v xml:space="preserve">21.d. Visible users’ reviews </v>
      </c>
      <c r="B22" s="71" t="str">
        <f>IF(AND(OR('Tool info and risk tier'!$B$9=admin!$C61,'Tool info and risk tier'!$B$9=admin!$D61,'Tool info and risk tier'!$B$9=admin!$E61),'Nice to have checklist'!$A$18=admin!$F61),admin!H61,"")</f>
        <v>The tool's visible and verified users’ reviews and ratings are favourable (e.g. a star rating above 4/5 stars in the app store, or the Net Promoter Score - NPS). Using users’ perceived value through users’ reviews and ratings as a proxy for quality, usefulness, or acceptability and popularity</v>
      </c>
      <c r="C22" s="4" t="s">
        <v>4</v>
      </c>
      <c r="D22" s="4" t="s">
        <v>4</v>
      </c>
      <c r="E22" s="4" t="s">
        <v>4</v>
      </c>
      <c r="G22" s="71" t="s">
        <v>168</v>
      </c>
    </row>
    <row r="23" spans="1:7" ht="31" thickBot="1" x14ac:dyDescent="0.25">
      <c r="A23" s="6" t="str">
        <f>IF(AND(OR('Tool info and risk tier'!$B$9=admin!$C62,'Tool info and risk tier'!$B$9=admin!$D62,'Tool info and risk tier'!$B$9=admin!$E62),'Nice to have checklist'!$A$18=admin!$F62),admin!G62,admin!$A$22)</f>
        <v>21.e. Availability of phase-out scenarios</v>
      </c>
      <c r="B23" s="71" t="str">
        <f>IF(AND(OR('Tool info and risk tier'!$B$9=admin!$C62,'Tool info and risk tier'!$B$9=admin!$D62,'Tool info and risk tier'!$B$9=admin!$E62),'Nice to have checklist'!$A$18=admin!$F62),admin!H62,"")</f>
        <v>Availability of phase-out scenarios, if the tool's provider stops producing/maintaining the tool</v>
      </c>
      <c r="C23" s="4" t="s">
        <v>4</v>
      </c>
      <c r="D23" s="4" t="s">
        <v>4</v>
      </c>
      <c r="E23" s="4" t="s">
        <v>4</v>
      </c>
      <c r="G23" s="71" t="s">
        <v>169</v>
      </c>
    </row>
    <row r="24" spans="1:7" ht="19" thickTop="1" thickBot="1" x14ac:dyDescent="0.25">
      <c r="A24" s="7" t="s">
        <v>85</v>
      </c>
      <c r="B24" s="72" t="s">
        <v>79</v>
      </c>
      <c r="C24" s="4"/>
      <c r="D24" s="4"/>
      <c r="E24" s="4"/>
      <c r="G24" s="71"/>
    </row>
    <row r="25" spans="1:7" ht="31" thickTop="1" x14ac:dyDescent="0.2">
      <c r="A25" s="6" t="str">
        <f>IF(AND(OR('Tool info and risk tier'!$B$9=admin!$C63,'Tool info and risk tier'!$B$9=admin!$D63,'Tool info and risk tier'!$B$9=admin!$E63),'Nice to have checklist'!$A$24=admin!$F63),admin!G63,admin!$A$22)</f>
        <v>22.a. Provider details availability</v>
      </c>
      <c r="B25" s="71" t="str">
        <f>IF(AND(OR('Tool info and risk tier'!$B$9=admin!$C63,'Tool info and risk tier'!$B$9=admin!$D63,'Tool info and risk tier'!$B$9=admin!$E63),'Nice to have checklist'!$A$24=admin!$F63),admin!H63,"")</f>
        <v>Contact details of the tool's provider are available, easy to find, and include office address, email, and team members details</v>
      </c>
      <c r="C25" s="4" t="s">
        <v>4</v>
      </c>
      <c r="D25" s="4" t="s">
        <v>4</v>
      </c>
      <c r="E25" s="4" t="s">
        <v>4</v>
      </c>
      <c r="G25" s="71" t="s">
        <v>170</v>
      </c>
    </row>
    <row r="26" spans="1:7" ht="60" x14ac:dyDescent="0.2">
      <c r="A26" s="6" t="str">
        <f>IF(AND(OR('Tool info and risk tier'!$B$9=admin!$C64,'Tool info and risk tier'!$B$9=admin!$D64,'Tool info and risk tier'!$B$9=admin!$E64),'Nice to have checklist'!$A$24=admin!$F64),admin!G64,admin!$A$22)</f>
        <v>22.b. Credentials of those involved in development and funding</v>
      </c>
      <c r="B26" s="71" t="str">
        <f>IF(AND(OR('Tool info and risk tier'!$B$9=admin!$C64,'Tool info and risk tier'!$B$9=admin!$D64,'Tool info and risk tier'!$B$9=admin!$E64),'Nice to have checklist'!$A$24=admin!$F64),admin!H64,"")</f>
        <v>Availability of information and credentials of the individuals and organisations involved in the development and funding of the tool (transparency on the involvement of any parties that may lead to conflict of interest, e.g. commercial sponsors and partners, financial disclosure)</v>
      </c>
      <c r="C26" s="4" t="s">
        <v>4</v>
      </c>
      <c r="D26" s="4" t="s">
        <v>4</v>
      </c>
      <c r="E26" s="4" t="s">
        <v>4</v>
      </c>
      <c r="G26" s="71" t="s">
        <v>171</v>
      </c>
    </row>
    <row r="27" spans="1:7" ht="60" x14ac:dyDescent="0.2">
      <c r="A27" s="6" t="str">
        <f>IF(AND(OR('Tool info and risk tier'!$B$9=admin!$C65,'Tool info and risk tier'!$B$9=admin!$D65,'Tool info and risk tier'!$B$9=admin!$E65),'Nice to have checklist'!$A$24=admin!$F65),admin!G65,admin!$A$22)</f>
        <v>22.c. Provider eHealth or healthcare experience</v>
      </c>
      <c r="B27" s="71" t="str">
        <f>IF(AND(OR('Tool info and risk tier'!$B$9=admin!$C65,'Tool info and risk tier'!$B$9=admin!$D65,'Tool info and risk tier'!$B$9=admin!$E65),'Nice to have checklist'!$A$24=admin!$F65),admin!H65,"")</f>
        <v>The tool's developer and / or its core team members have specific experience in the eHealth field OR academic institution (e.g., university) OR health care system (or large health providers’ organisation). E.g. an experienced medical director that oversees the algorithms  / contents / features of the tool</v>
      </c>
      <c r="C27" s="4" t="s">
        <v>4</v>
      </c>
      <c r="D27" s="4" t="s">
        <v>4</v>
      </c>
      <c r="E27" s="4" t="s">
        <v>4</v>
      </c>
      <c r="G27" s="71" t="s">
        <v>172</v>
      </c>
    </row>
    <row r="29" spans="1:7" x14ac:dyDescent="0.2">
      <c r="C29" s="4"/>
      <c r="D29" s="4"/>
      <c r="E29" s="4"/>
    </row>
    <row r="30" spans="1:7" x14ac:dyDescent="0.2">
      <c r="C30" s="4"/>
      <c r="D30" s="4"/>
      <c r="E30" s="4"/>
    </row>
    <row r="31" spans="1:7" x14ac:dyDescent="0.2">
      <c r="C31" s="4"/>
      <c r="D31" s="4"/>
      <c r="E31" s="4"/>
    </row>
    <row r="32" spans="1:7" x14ac:dyDescent="0.2">
      <c r="C32" s="4"/>
      <c r="D32" s="4"/>
      <c r="E32" s="4"/>
    </row>
    <row r="33" spans="3:5" x14ac:dyDescent="0.2">
      <c r="C33" s="4"/>
      <c r="D33" s="4"/>
      <c r="E33" s="4"/>
    </row>
    <row r="34" spans="3:5" x14ac:dyDescent="0.2">
      <c r="C34" s="4"/>
      <c r="D34" s="4"/>
      <c r="E34" s="4"/>
    </row>
    <row r="35" spans="3:5" x14ac:dyDescent="0.2">
      <c r="C35" s="4"/>
      <c r="D35" s="4"/>
      <c r="E35" s="4"/>
    </row>
    <row r="36" spans="3:5" x14ac:dyDescent="0.2">
      <c r="C36" s="4"/>
      <c r="D36" s="4"/>
      <c r="E36" s="4"/>
    </row>
    <row r="37" spans="3:5" x14ac:dyDescent="0.2">
      <c r="C37" s="4"/>
      <c r="D37" s="4"/>
      <c r="E37" s="4"/>
    </row>
    <row r="38" spans="3:5" x14ac:dyDescent="0.2">
      <c r="C38" s="4"/>
      <c r="D38" s="4"/>
      <c r="E38" s="4"/>
    </row>
    <row r="39" spans="3:5" x14ac:dyDescent="0.2">
      <c r="C39" s="4"/>
      <c r="D39" s="4"/>
      <c r="E39" s="4"/>
    </row>
    <row r="40" spans="3:5" x14ac:dyDescent="0.2">
      <c r="C40" s="4"/>
      <c r="D40" s="4"/>
      <c r="E40" s="4"/>
    </row>
    <row r="41" spans="3:5" x14ac:dyDescent="0.2">
      <c r="C41" s="4"/>
      <c r="D41" s="4"/>
      <c r="E41" s="4"/>
    </row>
    <row r="42" spans="3:5" x14ac:dyDescent="0.2">
      <c r="C42" s="4"/>
      <c r="D42" s="4"/>
      <c r="E42" s="4"/>
    </row>
    <row r="43" spans="3:5" x14ac:dyDescent="0.2">
      <c r="C43" s="4"/>
      <c r="D43" s="4"/>
      <c r="E43" s="4"/>
    </row>
    <row r="44" spans="3:5" x14ac:dyDescent="0.2">
      <c r="C44" s="4"/>
      <c r="D44" s="4"/>
      <c r="E44" s="4"/>
    </row>
    <row r="45" spans="3:5" x14ac:dyDescent="0.2">
      <c r="C45" s="4"/>
      <c r="D45" s="4"/>
      <c r="E45" s="4"/>
    </row>
    <row r="46" spans="3:5" x14ac:dyDescent="0.2">
      <c r="C46" s="4"/>
      <c r="D46" s="4"/>
      <c r="E46" s="4"/>
    </row>
    <row r="47" spans="3:5" x14ac:dyDescent="0.2">
      <c r="C47" s="4"/>
      <c r="D47" s="4"/>
      <c r="E47" s="4"/>
    </row>
    <row r="48" spans="3:5" x14ac:dyDescent="0.2">
      <c r="C48" s="4"/>
      <c r="D48" s="4"/>
      <c r="E48" s="4"/>
    </row>
    <row r="49" spans="3:5" x14ac:dyDescent="0.2">
      <c r="C49" s="4"/>
      <c r="D49" s="4"/>
      <c r="E49" s="4"/>
    </row>
    <row r="50" spans="3:5" x14ac:dyDescent="0.2">
      <c r="C50" s="4"/>
      <c r="D50" s="4"/>
      <c r="E50" s="4"/>
    </row>
    <row r="51" spans="3:5" x14ac:dyDescent="0.2">
      <c r="C51" s="4"/>
      <c r="D51" s="4"/>
      <c r="E51" s="4"/>
    </row>
    <row r="52" spans="3:5" x14ac:dyDescent="0.2">
      <c r="C52" s="4"/>
      <c r="D52" s="4"/>
      <c r="E52" s="4"/>
    </row>
    <row r="53" spans="3:5" x14ac:dyDescent="0.2">
      <c r="C53" s="4"/>
      <c r="D53" s="4"/>
      <c r="E53" s="4"/>
    </row>
    <row r="54" spans="3:5" x14ac:dyDescent="0.2">
      <c r="C54" s="4"/>
      <c r="D54" s="4"/>
      <c r="E54" s="4"/>
    </row>
    <row r="55" spans="3:5" x14ac:dyDescent="0.2">
      <c r="C55" s="4"/>
      <c r="D55" s="4"/>
      <c r="E55" s="4"/>
    </row>
    <row r="56" spans="3:5" x14ac:dyDescent="0.2">
      <c r="C56" s="4"/>
      <c r="D56" s="4"/>
      <c r="E56" s="4"/>
    </row>
    <row r="57" spans="3:5" x14ac:dyDescent="0.2">
      <c r="C57" s="4"/>
      <c r="D57" s="4"/>
      <c r="E57" s="4"/>
    </row>
    <row r="58" spans="3:5" x14ac:dyDescent="0.2">
      <c r="C58" s="4"/>
      <c r="D58" s="4"/>
      <c r="E58" s="4"/>
    </row>
    <row r="59" spans="3:5" x14ac:dyDescent="0.2">
      <c r="C59" s="4"/>
      <c r="D59" s="4"/>
      <c r="E59" s="4"/>
    </row>
    <row r="60" spans="3:5" x14ac:dyDescent="0.2">
      <c r="C60" s="4"/>
      <c r="D60" s="4"/>
      <c r="E60" s="4"/>
    </row>
    <row r="61" spans="3:5" x14ac:dyDescent="0.2">
      <c r="C61" s="4"/>
      <c r="D61" s="4"/>
      <c r="E61" s="4"/>
    </row>
    <row r="62" spans="3:5" x14ac:dyDescent="0.2">
      <c r="C62" s="4"/>
      <c r="D62" s="4"/>
      <c r="E62" s="4"/>
    </row>
    <row r="63" spans="3:5" x14ac:dyDescent="0.2">
      <c r="C63" s="4"/>
      <c r="D63" s="4"/>
      <c r="E63" s="4"/>
    </row>
    <row r="64" spans="3:5" x14ac:dyDescent="0.2">
      <c r="C64" s="4"/>
      <c r="D64" s="4"/>
      <c r="E64" s="4"/>
    </row>
    <row r="65" spans="3:5" x14ac:dyDescent="0.2">
      <c r="C65" s="4"/>
      <c r="D65" s="4"/>
      <c r="E65" s="4"/>
    </row>
    <row r="66" spans="3:5" x14ac:dyDescent="0.2">
      <c r="C66" s="4"/>
      <c r="D66" s="4"/>
      <c r="E66" s="4"/>
    </row>
    <row r="67" spans="3:5" x14ac:dyDescent="0.2">
      <c r="C67" s="4"/>
      <c r="D67" s="4"/>
      <c r="E67" s="4"/>
    </row>
    <row r="68" spans="3:5" x14ac:dyDescent="0.2">
      <c r="C68" s="4"/>
      <c r="D68" s="4"/>
      <c r="E68" s="4"/>
    </row>
    <row r="69" spans="3:5" x14ac:dyDescent="0.2">
      <c r="C69" s="4"/>
      <c r="D69" s="4"/>
      <c r="E69" s="4"/>
    </row>
    <row r="70" spans="3:5" x14ac:dyDescent="0.2">
      <c r="C70" s="4"/>
      <c r="D70" s="4"/>
      <c r="E70" s="4"/>
    </row>
    <row r="71" spans="3:5" x14ac:dyDescent="0.2">
      <c r="C71" s="4"/>
      <c r="D71" s="4"/>
      <c r="E71" s="4"/>
    </row>
    <row r="72" spans="3:5" x14ac:dyDescent="0.2">
      <c r="C72" s="4"/>
      <c r="D72" s="4"/>
      <c r="E72" s="4"/>
    </row>
    <row r="73" spans="3:5" x14ac:dyDescent="0.2">
      <c r="C73" s="4"/>
      <c r="D73" s="4"/>
      <c r="E73" s="4"/>
    </row>
    <row r="74" spans="3:5" x14ac:dyDescent="0.2">
      <c r="C74" s="4"/>
      <c r="D74" s="4"/>
      <c r="E74" s="4"/>
    </row>
    <row r="75" spans="3:5" x14ac:dyDescent="0.2">
      <c r="C75" s="4"/>
      <c r="D75" s="4"/>
      <c r="E75" s="4"/>
    </row>
    <row r="76" spans="3:5" x14ac:dyDescent="0.2">
      <c r="C76" s="4"/>
      <c r="D76" s="4"/>
      <c r="E76" s="4"/>
    </row>
    <row r="77" spans="3:5" x14ac:dyDescent="0.2">
      <c r="C77" s="4"/>
      <c r="D77" s="4"/>
      <c r="E77" s="4"/>
    </row>
    <row r="78" spans="3:5" x14ac:dyDescent="0.2">
      <c r="C78" s="4"/>
      <c r="D78" s="4"/>
      <c r="E78" s="4"/>
    </row>
    <row r="79" spans="3:5" x14ac:dyDescent="0.2">
      <c r="C79" s="4"/>
      <c r="D79" s="4"/>
      <c r="E79" s="4"/>
    </row>
    <row r="80" spans="3:5" x14ac:dyDescent="0.2">
      <c r="C80" s="4"/>
      <c r="D80" s="4"/>
      <c r="E80" s="4"/>
    </row>
    <row r="81" spans="3:5" x14ac:dyDescent="0.2">
      <c r="C81" s="4"/>
      <c r="D81" s="4"/>
      <c r="E81" s="4"/>
    </row>
    <row r="82" spans="3:5" x14ac:dyDescent="0.2">
      <c r="C82" s="4"/>
      <c r="D82" s="4"/>
      <c r="E82" s="4"/>
    </row>
    <row r="83" spans="3:5" x14ac:dyDescent="0.2">
      <c r="C83" s="4"/>
      <c r="D83" s="4"/>
      <c r="E83" s="4"/>
    </row>
    <row r="84" spans="3:5" x14ac:dyDescent="0.2">
      <c r="C84" s="4"/>
      <c r="D84" s="4"/>
      <c r="E84" s="4"/>
    </row>
    <row r="85" spans="3:5" x14ac:dyDescent="0.2">
      <c r="C85" s="4"/>
      <c r="D85" s="4"/>
      <c r="E85" s="4"/>
    </row>
    <row r="86" spans="3:5" x14ac:dyDescent="0.2">
      <c r="C86" s="4"/>
      <c r="D86" s="4"/>
      <c r="E86" s="4"/>
    </row>
    <row r="87" spans="3:5" x14ac:dyDescent="0.2">
      <c r="C87" s="4"/>
      <c r="D87" s="4"/>
      <c r="E87" s="4"/>
    </row>
    <row r="88" spans="3:5" x14ac:dyDescent="0.2">
      <c r="C88" s="4"/>
      <c r="D88" s="4"/>
      <c r="E88" s="4"/>
    </row>
    <row r="89" spans="3:5" x14ac:dyDescent="0.2">
      <c r="C89" s="4"/>
      <c r="D89" s="4"/>
      <c r="E89" s="4"/>
    </row>
    <row r="90" spans="3:5" x14ac:dyDescent="0.2">
      <c r="C90" s="4"/>
      <c r="D90" s="4"/>
      <c r="E90" s="4"/>
    </row>
    <row r="91" spans="3:5" x14ac:dyDescent="0.2">
      <c r="C91" s="4"/>
      <c r="D91" s="4"/>
      <c r="E91" s="4"/>
    </row>
    <row r="92" spans="3:5" x14ac:dyDescent="0.2">
      <c r="C92" s="4"/>
      <c r="D92" s="4"/>
      <c r="E92" s="4"/>
    </row>
    <row r="93" spans="3:5" x14ac:dyDescent="0.2">
      <c r="C93" s="4"/>
      <c r="D93" s="4"/>
      <c r="E93" s="4"/>
    </row>
    <row r="94" spans="3:5" x14ac:dyDescent="0.2">
      <c r="C94" s="4"/>
      <c r="D94" s="4"/>
      <c r="E94" s="4"/>
    </row>
    <row r="95" spans="3:5" x14ac:dyDescent="0.2">
      <c r="C95" s="4"/>
      <c r="D95" s="4"/>
      <c r="E95" s="4"/>
    </row>
    <row r="96" spans="3:5" x14ac:dyDescent="0.2">
      <c r="C96" s="4"/>
      <c r="D96" s="4"/>
      <c r="E96" s="4"/>
    </row>
    <row r="97" spans="3:5" x14ac:dyDescent="0.2">
      <c r="C97" s="4"/>
      <c r="D97" s="4"/>
      <c r="E97" s="4"/>
    </row>
    <row r="98" spans="3:5" x14ac:dyDescent="0.2">
      <c r="C98" s="4"/>
      <c r="D98" s="4"/>
      <c r="E98" s="4"/>
    </row>
    <row r="99" spans="3:5" x14ac:dyDescent="0.2">
      <c r="C99" s="4"/>
      <c r="D99" s="4"/>
      <c r="E99" s="4"/>
    </row>
    <row r="100" spans="3:5" x14ac:dyDescent="0.2">
      <c r="C100" s="4"/>
      <c r="D100" s="4"/>
      <c r="E100" s="4"/>
    </row>
    <row r="101" spans="3:5" x14ac:dyDescent="0.2">
      <c r="C101" s="4"/>
      <c r="D101" s="4"/>
      <c r="E101" s="4"/>
    </row>
    <row r="102" spans="3:5" x14ac:dyDescent="0.2">
      <c r="C102" s="4"/>
      <c r="D102" s="4"/>
      <c r="E102" s="4"/>
    </row>
    <row r="103" spans="3:5" x14ac:dyDescent="0.2">
      <c r="C103" s="4"/>
      <c r="D103" s="4"/>
      <c r="E103" s="4"/>
    </row>
    <row r="104" spans="3:5" x14ac:dyDescent="0.2">
      <c r="C104" s="4"/>
      <c r="D104" s="4"/>
      <c r="E104" s="4"/>
    </row>
    <row r="105" spans="3:5" x14ac:dyDescent="0.2">
      <c r="C105" s="4"/>
      <c r="D105" s="4"/>
      <c r="E105" s="4"/>
    </row>
    <row r="106" spans="3:5" x14ac:dyDescent="0.2">
      <c r="C106" s="4"/>
      <c r="D106" s="4"/>
      <c r="E106" s="4"/>
    </row>
    <row r="107" spans="3:5" x14ac:dyDescent="0.2">
      <c r="C107" s="4"/>
      <c r="D107" s="4"/>
      <c r="E107" s="4"/>
    </row>
    <row r="108" spans="3:5" x14ac:dyDescent="0.2">
      <c r="C108" s="4"/>
      <c r="D108" s="4"/>
      <c r="E108" s="4"/>
    </row>
    <row r="109" spans="3:5" x14ac:dyDescent="0.2">
      <c r="C109" s="4"/>
      <c r="D109" s="4"/>
      <c r="E109" s="4"/>
    </row>
    <row r="110" spans="3:5" x14ac:dyDescent="0.2">
      <c r="C110" s="4"/>
      <c r="D110" s="4"/>
      <c r="E110" s="4"/>
    </row>
    <row r="111" spans="3:5" x14ac:dyDescent="0.2">
      <c r="C111" s="4"/>
      <c r="D111" s="4"/>
      <c r="E111" s="4"/>
    </row>
    <row r="112" spans="3:5" x14ac:dyDescent="0.2">
      <c r="C112" s="4"/>
      <c r="D112" s="4"/>
      <c r="E112" s="4"/>
    </row>
    <row r="113" spans="3:5" x14ac:dyDescent="0.2">
      <c r="C113" s="4"/>
      <c r="D113" s="4"/>
      <c r="E113" s="4"/>
    </row>
    <row r="114" spans="3:5" x14ac:dyDescent="0.2">
      <c r="C114" s="4"/>
      <c r="D114" s="4"/>
      <c r="E114" s="4"/>
    </row>
    <row r="115" spans="3:5" x14ac:dyDescent="0.2">
      <c r="C115" s="4"/>
      <c r="D115" s="4"/>
      <c r="E115" s="4"/>
    </row>
    <row r="116" spans="3:5" x14ac:dyDescent="0.2">
      <c r="C116" s="4"/>
      <c r="D116" s="4"/>
      <c r="E116" s="4"/>
    </row>
    <row r="117" spans="3:5" x14ac:dyDescent="0.2">
      <c r="C117" s="4"/>
      <c r="D117" s="4"/>
      <c r="E117" s="4"/>
    </row>
    <row r="118" spans="3:5" x14ac:dyDescent="0.2">
      <c r="C118" s="4"/>
      <c r="D118" s="4"/>
      <c r="E118" s="4"/>
    </row>
    <row r="119" spans="3:5" x14ac:dyDescent="0.2">
      <c r="C119" s="4"/>
      <c r="D119" s="4"/>
      <c r="E119" s="4"/>
    </row>
    <row r="120" spans="3:5" x14ac:dyDescent="0.2">
      <c r="C120" s="4"/>
      <c r="D120" s="4"/>
      <c r="E120" s="4"/>
    </row>
    <row r="121" spans="3:5" x14ac:dyDescent="0.2">
      <c r="C121" s="4"/>
      <c r="D121" s="4"/>
      <c r="E121" s="4"/>
    </row>
    <row r="122" spans="3:5" x14ac:dyDescent="0.2">
      <c r="C122" s="4"/>
      <c r="D122" s="4"/>
      <c r="E122" s="4"/>
    </row>
    <row r="123" spans="3:5" x14ac:dyDescent="0.2">
      <c r="C123" s="4"/>
      <c r="D123" s="4"/>
      <c r="E123" s="4"/>
    </row>
    <row r="124" spans="3:5" x14ac:dyDescent="0.2">
      <c r="C124" s="4"/>
      <c r="D124" s="4"/>
      <c r="E124" s="4"/>
    </row>
    <row r="125" spans="3:5" x14ac:dyDescent="0.2">
      <c r="C125" s="4"/>
      <c r="D125" s="4"/>
      <c r="E125" s="4"/>
    </row>
    <row r="126" spans="3:5" x14ac:dyDescent="0.2">
      <c r="C126" s="4"/>
      <c r="D126" s="4"/>
      <c r="E126" s="4"/>
    </row>
    <row r="127" spans="3:5" x14ac:dyDescent="0.2">
      <c r="C127" s="4"/>
      <c r="D127" s="4"/>
      <c r="E127" s="4"/>
    </row>
    <row r="128" spans="3:5" x14ac:dyDescent="0.2">
      <c r="C128" s="4"/>
      <c r="D128" s="4"/>
      <c r="E128" s="4"/>
    </row>
    <row r="129" spans="3:5" x14ac:dyDescent="0.2">
      <c r="C129" s="4"/>
      <c r="D129" s="4"/>
      <c r="E129" s="4"/>
    </row>
    <row r="130" spans="3:5" x14ac:dyDescent="0.2">
      <c r="C130" s="4"/>
      <c r="D130" s="4"/>
      <c r="E130" s="4"/>
    </row>
    <row r="131" spans="3:5" x14ac:dyDescent="0.2">
      <c r="C131" s="4"/>
      <c r="D131" s="4"/>
      <c r="E131" s="4"/>
    </row>
    <row r="132" spans="3:5" x14ac:dyDescent="0.2">
      <c r="C132" s="4"/>
      <c r="D132" s="4"/>
      <c r="E132" s="4"/>
    </row>
    <row r="133" spans="3:5" x14ac:dyDescent="0.2">
      <c r="C133" s="4"/>
      <c r="D133" s="4"/>
      <c r="E133" s="4"/>
    </row>
    <row r="134" spans="3:5" x14ac:dyDescent="0.2">
      <c r="C134" s="4"/>
      <c r="D134" s="4"/>
      <c r="E134" s="4"/>
    </row>
    <row r="135" spans="3:5" x14ac:dyDescent="0.2">
      <c r="C135" s="4"/>
      <c r="D135" s="4"/>
      <c r="E135" s="4"/>
    </row>
    <row r="136" spans="3:5" x14ac:dyDescent="0.2">
      <c r="C136" s="4"/>
      <c r="D136" s="4"/>
      <c r="E136" s="4"/>
    </row>
    <row r="137" spans="3:5" x14ac:dyDescent="0.2">
      <c r="C137" s="4"/>
      <c r="D137" s="4"/>
      <c r="E137" s="4"/>
    </row>
    <row r="138" spans="3:5" x14ac:dyDescent="0.2">
      <c r="C138" s="4"/>
      <c r="D138" s="4"/>
      <c r="E138" s="4"/>
    </row>
    <row r="139" spans="3:5" x14ac:dyDescent="0.2">
      <c r="C139" s="4"/>
      <c r="D139" s="4"/>
      <c r="E139" s="4"/>
    </row>
    <row r="140" spans="3:5" x14ac:dyDescent="0.2">
      <c r="C140" s="4"/>
      <c r="D140" s="4"/>
      <c r="E140" s="4"/>
    </row>
    <row r="141" spans="3:5" x14ac:dyDescent="0.2">
      <c r="C141" s="4"/>
      <c r="D141" s="4"/>
      <c r="E141" s="4"/>
    </row>
    <row r="142" spans="3:5" x14ac:dyDescent="0.2">
      <c r="C142" s="4"/>
      <c r="D142" s="4"/>
      <c r="E142" s="4"/>
    </row>
    <row r="143" spans="3:5" x14ac:dyDescent="0.2">
      <c r="C143" s="4"/>
      <c r="D143" s="4"/>
      <c r="E143" s="4"/>
    </row>
    <row r="144" spans="3:5" x14ac:dyDescent="0.2">
      <c r="C144" s="4"/>
      <c r="D144" s="4"/>
      <c r="E144" s="4"/>
    </row>
    <row r="145" spans="3:5" x14ac:dyDescent="0.2">
      <c r="C145" s="4"/>
      <c r="D145" s="4"/>
      <c r="E145" s="4"/>
    </row>
    <row r="146" spans="3:5" x14ac:dyDescent="0.2">
      <c r="C146" s="4"/>
      <c r="D146" s="4"/>
      <c r="E146" s="4"/>
    </row>
    <row r="147" spans="3:5" x14ac:dyDescent="0.2">
      <c r="C147" s="4"/>
      <c r="D147" s="4"/>
      <c r="E147" s="4"/>
    </row>
    <row r="148" spans="3:5" x14ac:dyDescent="0.2">
      <c r="C148" s="4"/>
      <c r="D148" s="4"/>
      <c r="E148" s="4"/>
    </row>
    <row r="149" spans="3:5" x14ac:dyDescent="0.2">
      <c r="C149" s="4"/>
      <c r="D149" s="4"/>
      <c r="E149" s="4"/>
    </row>
    <row r="150" spans="3:5" x14ac:dyDescent="0.2">
      <c r="C150" s="4"/>
      <c r="D150" s="4"/>
      <c r="E150" s="4"/>
    </row>
    <row r="151" spans="3:5" x14ac:dyDescent="0.2">
      <c r="C151" s="4"/>
      <c r="D151" s="4"/>
      <c r="E151" s="4"/>
    </row>
    <row r="152" spans="3:5" x14ac:dyDescent="0.2">
      <c r="C152" s="4"/>
      <c r="D152" s="4"/>
      <c r="E152" s="4"/>
    </row>
    <row r="153" spans="3:5" x14ac:dyDescent="0.2">
      <c r="C153" s="4"/>
      <c r="D153" s="4"/>
      <c r="E153" s="4"/>
    </row>
    <row r="154" spans="3:5" x14ac:dyDescent="0.2">
      <c r="C154" s="4"/>
      <c r="D154" s="4"/>
      <c r="E154" s="4"/>
    </row>
    <row r="155" spans="3:5" x14ac:dyDescent="0.2">
      <c r="C155" s="4"/>
      <c r="D155" s="4"/>
      <c r="E155" s="4"/>
    </row>
    <row r="156" spans="3:5" x14ac:dyDescent="0.2">
      <c r="C156" s="4"/>
      <c r="D156" s="4"/>
      <c r="E156" s="4"/>
    </row>
    <row r="157" spans="3:5" x14ac:dyDescent="0.2">
      <c r="C157" s="4"/>
      <c r="D157" s="4"/>
      <c r="E157" s="4"/>
    </row>
    <row r="158" spans="3:5" x14ac:dyDescent="0.2">
      <c r="C158" s="4"/>
      <c r="D158" s="4"/>
      <c r="E158" s="4"/>
    </row>
    <row r="159" spans="3:5" x14ac:dyDescent="0.2">
      <c r="C159" s="4"/>
      <c r="D159" s="4"/>
      <c r="E159" s="4"/>
    </row>
    <row r="160" spans="3:5" x14ac:dyDescent="0.2">
      <c r="C160" s="4"/>
      <c r="D160" s="4"/>
      <c r="E160" s="4"/>
    </row>
    <row r="161" spans="3:5" x14ac:dyDescent="0.2">
      <c r="C161" s="4"/>
      <c r="D161" s="4"/>
      <c r="E161" s="4"/>
    </row>
    <row r="162" spans="3:5" x14ac:dyDescent="0.2">
      <c r="C162" s="4"/>
      <c r="D162" s="4"/>
      <c r="E162" s="4"/>
    </row>
    <row r="163" spans="3:5" x14ac:dyDescent="0.2">
      <c r="C163" s="4"/>
      <c r="D163" s="4"/>
      <c r="E163" s="4"/>
    </row>
    <row r="164" spans="3:5" x14ac:dyDescent="0.2">
      <c r="C164" s="4"/>
      <c r="D164" s="4"/>
      <c r="E164" s="4"/>
    </row>
    <row r="165" spans="3:5" x14ac:dyDescent="0.2">
      <c r="C165" s="4"/>
      <c r="D165" s="4"/>
      <c r="E165" s="4"/>
    </row>
    <row r="166" spans="3:5" x14ac:dyDescent="0.2">
      <c r="C166" s="4"/>
      <c r="D166" s="4"/>
      <c r="E166" s="4"/>
    </row>
    <row r="167" spans="3:5" x14ac:dyDescent="0.2">
      <c r="C167" s="4"/>
      <c r="D167" s="4"/>
      <c r="E167" s="4"/>
    </row>
    <row r="168" spans="3:5" x14ac:dyDescent="0.2">
      <c r="C168" s="4"/>
      <c r="D168" s="4"/>
      <c r="E168" s="4"/>
    </row>
    <row r="169" spans="3:5" x14ac:dyDescent="0.2">
      <c r="C169" s="4"/>
      <c r="D169" s="4"/>
      <c r="E169" s="4"/>
    </row>
    <row r="170" spans="3:5" x14ac:dyDescent="0.2">
      <c r="C170" s="4"/>
      <c r="D170" s="4"/>
      <c r="E170" s="4"/>
    </row>
    <row r="171" spans="3:5" x14ac:dyDescent="0.2">
      <c r="C171" s="4"/>
      <c r="D171" s="4"/>
      <c r="E171" s="4"/>
    </row>
    <row r="172" spans="3:5" x14ac:dyDescent="0.2">
      <c r="C172" s="4"/>
      <c r="D172" s="4"/>
      <c r="E172" s="4"/>
    </row>
    <row r="173" spans="3:5" x14ac:dyDescent="0.2">
      <c r="C173" s="4"/>
      <c r="D173" s="4"/>
      <c r="E173" s="4"/>
    </row>
    <row r="174" spans="3:5" x14ac:dyDescent="0.2">
      <c r="C174" s="4"/>
      <c r="D174" s="4"/>
      <c r="E174" s="4"/>
    </row>
    <row r="175" spans="3:5" x14ac:dyDescent="0.2">
      <c r="C175" s="4"/>
      <c r="D175" s="4"/>
      <c r="E175" s="4"/>
    </row>
    <row r="176" spans="3:5" x14ac:dyDescent="0.2">
      <c r="C176" s="4"/>
      <c r="D176" s="4"/>
      <c r="E176" s="4"/>
    </row>
    <row r="177" spans="3:5" x14ac:dyDescent="0.2">
      <c r="C177" s="4"/>
      <c r="D177" s="4"/>
      <c r="E177" s="4"/>
    </row>
    <row r="178" spans="3:5" x14ac:dyDescent="0.2">
      <c r="C178" s="4"/>
      <c r="D178" s="4"/>
      <c r="E178" s="4"/>
    </row>
    <row r="179" spans="3:5" x14ac:dyDescent="0.2">
      <c r="C179" s="4"/>
      <c r="D179" s="4"/>
      <c r="E179" s="4"/>
    </row>
    <row r="180" spans="3:5" x14ac:dyDescent="0.2">
      <c r="C180" s="4"/>
      <c r="D180" s="4"/>
      <c r="E180" s="4"/>
    </row>
    <row r="181" spans="3:5" x14ac:dyDescent="0.2">
      <c r="C181" s="4"/>
      <c r="D181" s="4"/>
      <c r="E181" s="4"/>
    </row>
    <row r="182" spans="3:5" x14ac:dyDescent="0.2">
      <c r="C182" s="4"/>
      <c r="D182" s="4"/>
      <c r="E182" s="4"/>
    </row>
    <row r="183" spans="3:5" x14ac:dyDescent="0.2">
      <c r="C183" s="4"/>
      <c r="D183" s="4"/>
      <c r="E183" s="4"/>
    </row>
    <row r="184" spans="3:5" x14ac:dyDescent="0.2">
      <c r="C184" s="4"/>
      <c r="D184" s="4"/>
      <c r="E184" s="4"/>
    </row>
    <row r="185" spans="3:5" x14ac:dyDescent="0.2">
      <c r="C185" s="4"/>
      <c r="D185" s="4"/>
      <c r="E185" s="4"/>
    </row>
    <row r="186" spans="3:5" x14ac:dyDescent="0.2">
      <c r="C186" s="4"/>
      <c r="D186" s="4"/>
      <c r="E186" s="4"/>
    </row>
    <row r="187" spans="3:5" x14ac:dyDescent="0.2">
      <c r="C187" s="4"/>
      <c r="D187" s="4"/>
      <c r="E187" s="4"/>
    </row>
    <row r="188" spans="3:5" x14ac:dyDescent="0.2">
      <c r="C188" s="4"/>
      <c r="D188" s="4"/>
      <c r="E188" s="4"/>
    </row>
    <row r="189" spans="3:5" x14ac:dyDescent="0.2">
      <c r="C189" s="4"/>
      <c r="D189" s="4"/>
      <c r="E189" s="4"/>
    </row>
    <row r="190" spans="3:5" x14ac:dyDescent="0.2">
      <c r="C190" s="4"/>
      <c r="D190" s="4"/>
      <c r="E190" s="4"/>
    </row>
    <row r="191" spans="3:5" x14ac:dyDescent="0.2">
      <c r="C191" s="4"/>
      <c r="D191" s="4"/>
      <c r="E191" s="4"/>
    </row>
    <row r="192" spans="3:5" x14ac:dyDescent="0.2">
      <c r="C192" s="4"/>
      <c r="D192" s="4"/>
      <c r="E192" s="4"/>
    </row>
    <row r="193" spans="3:5" x14ac:dyDescent="0.2">
      <c r="C193" s="4"/>
      <c r="D193" s="4"/>
      <c r="E193" s="4"/>
    </row>
    <row r="194" spans="3:5" x14ac:dyDescent="0.2">
      <c r="C194" s="4"/>
      <c r="D194" s="4"/>
      <c r="E194" s="4"/>
    </row>
    <row r="195" spans="3:5" x14ac:dyDescent="0.2">
      <c r="C195" s="4"/>
      <c r="D195" s="4"/>
      <c r="E195" s="4"/>
    </row>
    <row r="196" spans="3:5" x14ac:dyDescent="0.2">
      <c r="C196" s="4"/>
      <c r="D196" s="4"/>
      <c r="E196" s="4"/>
    </row>
    <row r="197" spans="3:5" x14ac:dyDescent="0.2">
      <c r="C197" s="4"/>
      <c r="D197" s="4"/>
      <c r="E197" s="4"/>
    </row>
    <row r="198" spans="3:5" x14ac:dyDescent="0.2">
      <c r="C198" s="4"/>
      <c r="D198" s="4"/>
      <c r="E198" s="4"/>
    </row>
    <row r="199" spans="3:5" x14ac:dyDescent="0.2">
      <c r="C199" s="4"/>
      <c r="D199" s="4"/>
      <c r="E199" s="4"/>
    </row>
    <row r="200" spans="3:5" x14ac:dyDescent="0.2">
      <c r="C200" s="4"/>
      <c r="D200" s="4"/>
      <c r="E200" s="4"/>
    </row>
    <row r="201" spans="3:5" x14ac:dyDescent="0.2">
      <c r="C201" s="4"/>
      <c r="D201" s="4"/>
      <c r="E201" s="4"/>
    </row>
    <row r="202" spans="3:5" x14ac:dyDescent="0.2">
      <c r="C202" s="4"/>
      <c r="D202" s="4"/>
      <c r="E202" s="4"/>
    </row>
    <row r="203" spans="3:5" x14ac:dyDescent="0.2">
      <c r="C203" s="4"/>
      <c r="D203" s="4"/>
      <c r="E203" s="4"/>
    </row>
    <row r="204" spans="3:5" x14ac:dyDescent="0.2">
      <c r="C204" s="4"/>
      <c r="D204" s="4"/>
      <c r="E204" s="4"/>
    </row>
    <row r="205" spans="3:5" x14ac:dyDescent="0.2">
      <c r="C205" s="4"/>
      <c r="D205" s="4"/>
      <c r="E205" s="4"/>
    </row>
    <row r="206" spans="3:5" x14ac:dyDescent="0.2">
      <c r="C206" s="4"/>
      <c r="D206" s="4"/>
      <c r="E206" s="4"/>
    </row>
    <row r="207" spans="3:5" x14ac:dyDescent="0.2">
      <c r="C207" s="4"/>
      <c r="D207" s="4"/>
      <c r="E207" s="4"/>
    </row>
    <row r="208" spans="3:5" x14ac:dyDescent="0.2">
      <c r="C208" s="4"/>
      <c r="D208" s="4"/>
      <c r="E208" s="4"/>
    </row>
    <row r="209" spans="3:5" x14ac:dyDescent="0.2">
      <c r="C209" s="4"/>
      <c r="D209" s="4"/>
      <c r="E209" s="4"/>
    </row>
    <row r="210" spans="3:5" x14ac:dyDescent="0.2">
      <c r="C210" s="4"/>
      <c r="D210" s="4"/>
      <c r="E210" s="4"/>
    </row>
    <row r="211" spans="3:5" x14ac:dyDescent="0.2">
      <c r="C211" s="4"/>
      <c r="D211" s="4"/>
      <c r="E211" s="4"/>
    </row>
    <row r="212" spans="3:5" x14ac:dyDescent="0.2">
      <c r="C212" s="4"/>
      <c r="D212" s="4"/>
      <c r="E212" s="4"/>
    </row>
    <row r="213" spans="3:5" x14ac:dyDescent="0.2">
      <c r="C213" s="4"/>
      <c r="D213" s="4"/>
      <c r="E213" s="4"/>
    </row>
    <row r="214" spans="3:5" x14ac:dyDescent="0.2">
      <c r="C214" s="4"/>
      <c r="D214" s="4"/>
      <c r="E214" s="4"/>
    </row>
    <row r="215" spans="3:5" x14ac:dyDescent="0.2">
      <c r="C215" s="4"/>
      <c r="D215" s="4"/>
      <c r="E215" s="4"/>
    </row>
    <row r="216" spans="3:5" x14ac:dyDescent="0.2">
      <c r="C216" s="4"/>
      <c r="D216" s="4"/>
      <c r="E216" s="4"/>
    </row>
    <row r="217" spans="3:5" x14ac:dyDescent="0.2">
      <c r="C217" s="4"/>
      <c r="D217" s="4"/>
      <c r="E217" s="4"/>
    </row>
    <row r="218" spans="3:5" x14ac:dyDescent="0.2">
      <c r="C218" s="4"/>
      <c r="D218" s="4"/>
      <c r="E218" s="4"/>
    </row>
    <row r="219" spans="3:5" x14ac:dyDescent="0.2">
      <c r="C219" s="4"/>
      <c r="D219" s="4"/>
      <c r="E219" s="4"/>
    </row>
    <row r="220" spans="3:5" x14ac:dyDescent="0.2">
      <c r="C220" s="4"/>
      <c r="D220" s="4"/>
      <c r="E220" s="4"/>
    </row>
    <row r="221" spans="3:5" x14ac:dyDescent="0.2">
      <c r="C221" s="4"/>
      <c r="D221" s="4"/>
      <c r="E221" s="4"/>
    </row>
    <row r="222" spans="3:5" x14ac:dyDescent="0.2">
      <c r="C222" s="4"/>
      <c r="D222" s="4"/>
      <c r="E222" s="4"/>
    </row>
    <row r="223" spans="3:5" x14ac:dyDescent="0.2">
      <c r="C223" s="4"/>
      <c r="D223" s="4"/>
      <c r="E223" s="4"/>
    </row>
    <row r="224" spans="3:5" x14ac:dyDescent="0.2">
      <c r="C224" s="4"/>
      <c r="D224" s="4"/>
      <c r="E224" s="4"/>
    </row>
    <row r="225" spans="3:5" x14ac:dyDescent="0.2">
      <c r="C225" s="4"/>
      <c r="D225" s="4"/>
      <c r="E225" s="4"/>
    </row>
    <row r="226" spans="3:5" x14ac:dyDescent="0.2">
      <c r="C226" s="4"/>
      <c r="D226" s="4"/>
      <c r="E226" s="4"/>
    </row>
    <row r="227" spans="3:5" x14ac:dyDescent="0.2">
      <c r="C227" s="4"/>
      <c r="D227" s="4"/>
      <c r="E227" s="4"/>
    </row>
    <row r="228" spans="3:5" x14ac:dyDescent="0.2">
      <c r="C228" s="4"/>
      <c r="D228" s="4"/>
      <c r="E228" s="4"/>
    </row>
    <row r="229" spans="3:5" x14ac:dyDescent="0.2">
      <c r="C229" s="4"/>
      <c r="D229" s="4"/>
      <c r="E229" s="4"/>
    </row>
    <row r="230" spans="3:5" x14ac:dyDescent="0.2">
      <c r="C230" s="4"/>
      <c r="D230" s="4"/>
      <c r="E230" s="4"/>
    </row>
    <row r="231" spans="3:5" x14ac:dyDescent="0.2">
      <c r="C231" s="4"/>
      <c r="D231" s="4"/>
      <c r="E231" s="4"/>
    </row>
    <row r="232" spans="3:5" x14ac:dyDescent="0.2">
      <c r="C232" s="4"/>
      <c r="D232" s="4"/>
      <c r="E232" s="4"/>
    </row>
    <row r="233" spans="3:5" x14ac:dyDescent="0.2">
      <c r="C233" s="4"/>
      <c r="D233" s="4"/>
      <c r="E233" s="4"/>
    </row>
    <row r="234" spans="3:5" x14ac:dyDescent="0.2">
      <c r="C234" s="4"/>
      <c r="D234" s="4"/>
      <c r="E234" s="4"/>
    </row>
    <row r="235" spans="3:5" x14ac:dyDescent="0.2">
      <c r="C235" s="4"/>
      <c r="D235" s="4"/>
      <c r="E235" s="4"/>
    </row>
    <row r="236" spans="3:5" x14ac:dyDescent="0.2">
      <c r="C236" s="4"/>
      <c r="D236" s="4"/>
      <c r="E236" s="4"/>
    </row>
    <row r="237" spans="3:5" x14ac:dyDescent="0.2">
      <c r="C237" s="4"/>
      <c r="D237" s="4"/>
      <c r="E237" s="4"/>
    </row>
    <row r="238" spans="3:5" x14ac:dyDescent="0.2">
      <c r="C238" s="4"/>
      <c r="D238" s="4"/>
      <c r="E238" s="4"/>
    </row>
    <row r="239" spans="3:5" x14ac:dyDescent="0.2">
      <c r="C239" s="4"/>
      <c r="D239" s="4"/>
      <c r="E239" s="4"/>
    </row>
    <row r="240" spans="3:5" x14ac:dyDescent="0.2">
      <c r="C240" s="4"/>
      <c r="D240" s="4"/>
      <c r="E240" s="4"/>
    </row>
    <row r="241" spans="3:5" x14ac:dyDescent="0.2">
      <c r="C241" s="4"/>
      <c r="D241" s="4"/>
      <c r="E241" s="4"/>
    </row>
    <row r="242" spans="3:5" x14ac:dyDescent="0.2">
      <c r="C242" s="4"/>
      <c r="D242" s="4"/>
      <c r="E242" s="4"/>
    </row>
    <row r="243" spans="3:5" x14ac:dyDescent="0.2">
      <c r="C243" s="4"/>
      <c r="D243" s="4"/>
      <c r="E243" s="4"/>
    </row>
    <row r="244" spans="3:5" x14ac:dyDescent="0.2">
      <c r="C244" s="4"/>
      <c r="D244" s="4"/>
      <c r="E244" s="4"/>
    </row>
    <row r="245" spans="3:5" x14ac:dyDescent="0.2">
      <c r="C245" s="4"/>
      <c r="D245" s="4"/>
      <c r="E245" s="4"/>
    </row>
    <row r="246" spans="3:5" x14ac:dyDescent="0.2">
      <c r="C246" s="4"/>
      <c r="D246" s="4"/>
      <c r="E246" s="4"/>
    </row>
    <row r="247" spans="3:5" x14ac:dyDescent="0.2">
      <c r="C247" s="4"/>
      <c r="D247" s="4"/>
      <c r="E247" s="4"/>
    </row>
    <row r="248" spans="3:5" x14ac:dyDescent="0.2">
      <c r="C248" s="4"/>
      <c r="D248" s="4"/>
      <c r="E248" s="4"/>
    </row>
    <row r="249" spans="3:5" x14ac:dyDescent="0.2">
      <c r="C249" s="4"/>
      <c r="D249" s="4"/>
      <c r="E249" s="4"/>
    </row>
    <row r="250" spans="3:5" x14ac:dyDescent="0.2">
      <c r="C250" s="4"/>
      <c r="D250" s="4"/>
      <c r="E250" s="4"/>
    </row>
    <row r="251" spans="3:5" x14ac:dyDescent="0.2">
      <c r="C251" s="4"/>
      <c r="D251" s="4"/>
      <c r="E251" s="4"/>
    </row>
    <row r="252" spans="3:5" x14ac:dyDescent="0.2">
      <c r="C252" s="4"/>
      <c r="D252" s="4"/>
      <c r="E252" s="4"/>
    </row>
    <row r="253" spans="3:5" x14ac:dyDescent="0.2">
      <c r="C253" s="4"/>
      <c r="D253" s="4"/>
      <c r="E253" s="4"/>
    </row>
    <row r="254" spans="3:5" x14ac:dyDescent="0.2">
      <c r="C254" s="4"/>
      <c r="D254" s="4"/>
      <c r="E254" s="4"/>
    </row>
    <row r="255" spans="3:5" x14ac:dyDescent="0.2">
      <c r="C255" s="4"/>
      <c r="D255" s="4"/>
      <c r="E255" s="4"/>
    </row>
    <row r="256" spans="3:5" x14ac:dyDescent="0.2">
      <c r="C256" s="4"/>
      <c r="D256" s="4"/>
      <c r="E256" s="4"/>
    </row>
    <row r="257" spans="3:5" x14ac:dyDescent="0.2">
      <c r="C257" s="4"/>
      <c r="D257" s="4"/>
      <c r="E257" s="4"/>
    </row>
    <row r="258" spans="3:5" x14ac:dyDescent="0.2">
      <c r="C258" s="4"/>
      <c r="D258" s="4"/>
      <c r="E258" s="4"/>
    </row>
    <row r="259" spans="3:5" x14ac:dyDescent="0.2">
      <c r="C259" s="4"/>
      <c r="D259" s="4"/>
      <c r="E259" s="4"/>
    </row>
    <row r="260" spans="3:5" x14ac:dyDescent="0.2">
      <c r="C260" s="4"/>
      <c r="D260" s="4"/>
      <c r="E260" s="4"/>
    </row>
    <row r="261" spans="3:5" x14ac:dyDescent="0.2">
      <c r="C261" s="4"/>
      <c r="D261" s="4"/>
      <c r="E261" s="4"/>
    </row>
    <row r="262" spans="3:5" x14ac:dyDescent="0.2">
      <c r="C262" s="4"/>
      <c r="D262" s="4"/>
      <c r="E262" s="4"/>
    </row>
    <row r="263" spans="3:5" x14ac:dyDescent="0.2">
      <c r="C263" s="4"/>
      <c r="D263" s="4"/>
      <c r="E263" s="4"/>
    </row>
    <row r="264" spans="3:5" x14ac:dyDescent="0.2">
      <c r="C264" s="4"/>
      <c r="D264" s="4"/>
      <c r="E264" s="4"/>
    </row>
    <row r="265" spans="3:5" x14ac:dyDescent="0.2">
      <c r="C265" s="4"/>
      <c r="D265" s="4"/>
      <c r="E265" s="4"/>
    </row>
    <row r="266" spans="3:5" x14ac:dyDescent="0.2">
      <c r="C266" s="4"/>
      <c r="D266" s="4"/>
      <c r="E266" s="4"/>
    </row>
    <row r="267" spans="3:5" x14ac:dyDescent="0.2">
      <c r="C267" s="4"/>
      <c r="D267" s="4"/>
      <c r="E267" s="4"/>
    </row>
    <row r="268" spans="3:5" x14ac:dyDescent="0.2">
      <c r="C268" s="4"/>
      <c r="D268" s="4"/>
      <c r="E268" s="4"/>
    </row>
    <row r="269" spans="3:5" x14ac:dyDescent="0.2">
      <c r="C269" s="4"/>
      <c r="D269" s="4"/>
      <c r="E269" s="4"/>
    </row>
    <row r="270" spans="3:5" x14ac:dyDescent="0.2">
      <c r="C270" s="4"/>
      <c r="D270" s="4"/>
      <c r="E270" s="4"/>
    </row>
    <row r="271" spans="3:5" x14ac:dyDescent="0.2">
      <c r="C271" s="4"/>
      <c r="D271" s="4"/>
      <c r="E271" s="4"/>
    </row>
    <row r="272" spans="3:5" x14ac:dyDescent="0.2">
      <c r="C272" s="4"/>
      <c r="D272" s="4"/>
      <c r="E272" s="4"/>
    </row>
    <row r="273" spans="3:5" x14ac:dyDescent="0.2">
      <c r="C273" s="4"/>
      <c r="D273" s="4"/>
      <c r="E273" s="4"/>
    </row>
    <row r="274" spans="3:5" x14ac:dyDescent="0.2">
      <c r="C274" s="4"/>
      <c r="D274" s="4"/>
      <c r="E274" s="4"/>
    </row>
    <row r="275" spans="3:5" x14ac:dyDescent="0.2">
      <c r="C275" s="4"/>
      <c r="D275" s="4"/>
      <c r="E275" s="4"/>
    </row>
    <row r="276" spans="3:5" x14ac:dyDescent="0.2">
      <c r="C276" s="4"/>
      <c r="D276" s="4"/>
      <c r="E276" s="4"/>
    </row>
    <row r="277" spans="3:5" x14ac:dyDescent="0.2">
      <c r="C277" s="4"/>
      <c r="D277" s="4"/>
      <c r="E277" s="4"/>
    </row>
    <row r="278" spans="3:5" x14ac:dyDescent="0.2">
      <c r="C278" s="4"/>
      <c r="D278" s="4"/>
      <c r="E278" s="4"/>
    </row>
    <row r="279" spans="3:5" x14ac:dyDescent="0.2">
      <c r="C279" s="4"/>
      <c r="D279" s="4"/>
      <c r="E279" s="4"/>
    </row>
    <row r="280" spans="3:5" x14ac:dyDescent="0.2">
      <c r="C280" s="4"/>
      <c r="D280" s="4"/>
      <c r="E280" s="4"/>
    </row>
    <row r="281" spans="3:5" x14ac:dyDescent="0.2">
      <c r="C281" s="4"/>
      <c r="D281" s="4"/>
      <c r="E281" s="4"/>
    </row>
    <row r="282" spans="3:5" x14ac:dyDescent="0.2">
      <c r="C282" s="4"/>
      <c r="D282" s="4"/>
      <c r="E282" s="4"/>
    </row>
    <row r="283" spans="3:5" x14ac:dyDescent="0.2">
      <c r="C283" s="4"/>
      <c r="D283" s="4"/>
      <c r="E283" s="4"/>
    </row>
    <row r="284" spans="3:5" x14ac:dyDescent="0.2">
      <c r="C284" s="4"/>
      <c r="D284" s="4"/>
      <c r="E284" s="4"/>
    </row>
    <row r="285" spans="3:5" x14ac:dyDescent="0.2">
      <c r="C285" s="4"/>
      <c r="D285" s="4"/>
      <c r="E285" s="4"/>
    </row>
    <row r="286" spans="3:5" x14ac:dyDescent="0.2">
      <c r="C286" s="4"/>
      <c r="D286" s="4"/>
      <c r="E286" s="4"/>
    </row>
    <row r="287" spans="3:5" x14ac:dyDescent="0.2">
      <c r="C287" s="4"/>
      <c r="D287" s="4"/>
      <c r="E287" s="4"/>
    </row>
    <row r="288" spans="3:5" x14ac:dyDescent="0.2">
      <c r="C288" s="4"/>
      <c r="D288" s="4"/>
      <c r="E288" s="4"/>
    </row>
    <row r="289" spans="3:5" x14ac:dyDescent="0.2">
      <c r="C289" s="4"/>
      <c r="D289" s="4"/>
      <c r="E289" s="4"/>
    </row>
    <row r="290" spans="3:5" x14ac:dyDescent="0.2">
      <c r="C290" s="4"/>
      <c r="D290" s="4"/>
      <c r="E290" s="4"/>
    </row>
    <row r="291" spans="3:5" x14ac:dyDescent="0.2">
      <c r="C291" s="4"/>
      <c r="D291" s="4"/>
      <c r="E291" s="4"/>
    </row>
    <row r="292" spans="3:5" x14ac:dyDescent="0.2">
      <c r="C292" s="4"/>
      <c r="D292" s="4"/>
      <c r="E292" s="4"/>
    </row>
    <row r="293" spans="3:5" x14ac:dyDescent="0.2">
      <c r="C293" s="4"/>
      <c r="D293" s="4"/>
      <c r="E293" s="4"/>
    </row>
    <row r="294" spans="3:5" x14ac:dyDescent="0.2">
      <c r="C294" s="4"/>
      <c r="D294" s="4"/>
      <c r="E294" s="4"/>
    </row>
    <row r="295" spans="3:5" x14ac:dyDescent="0.2">
      <c r="C295" s="4"/>
      <c r="D295" s="4"/>
      <c r="E295" s="4"/>
    </row>
    <row r="296" spans="3:5" x14ac:dyDescent="0.2">
      <c r="C296" s="4"/>
      <c r="D296" s="4"/>
      <c r="E296" s="4"/>
    </row>
    <row r="297" spans="3:5" x14ac:dyDescent="0.2">
      <c r="C297" s="4"/>
      <c r="D297" s="4"/>
      <c r="E297" s="4"/>
    </row>
    <row r="298" spans="3:5" x14ac:dyDescent="0.2">
      <c r="C298" s="4"/>
      <c r="D298" s="4"/>
      <c r="E298" s="4"/>
    </row>
    <row r="299" spans="3:5" x14ac:dyDescent="0.2">
      <c r="C299" s="4"/>
      <c r="D299" s="4"/>
      <c r="E299" s="4"/>
    </row>
    <row r="300" spans="3:5" x14ac:dyDescent="0.2">
      <c r="C300" s="4"/>
      <c r="D300" s="4"/>
      <c r="E300" s="4"/>
    </row>
    <row r="301" spans="3:5" x14ac:dyDescent="0.2">
      <c r="C301" s="4"/>
      <c r="D301" s="4"/>
      <c r="E301" s="4"/>
    </row>
    <row r="302" spans="3:5" x14ac:dyDescent="0.2">
      <c r="C302" s="4"/>
      <c r="D302" s="4"/>
      <c r="E302" s="4"/>
    </row>
    <row r="303" spans="3:5" x14ac:dyDescent="0.2">
      <c r="C303" s="4"/>
      <c r="D303" s="4"/>
      <c r="E303" s="4"/>
    </row>
    <row r="304" spans="3:5" x14ac:dyDescent="0.2">
      <c r="C304" s="4"/>
      <c r="D304" s="4"/>
      <c r="E304" s="4"/>
    </row>
    <row r="305" spans="3:5" x14ac:dyDescent="0.2">
      <c r="C305" s="4"/>
      <c r="D305" s="4"/>
      <c r="E305" s="4"/>
    </row>
    <row r="306" spans="3:5" x14ac:dyDescent="0.2">
      <c r="C306" s="4"/>
      <c r="D306" s="4"/>
      <c r="E306" s="4"/>
    </row>
    <row r="307" spans="3:5" x14ac:dyDescent="0.2">
      <c r="C307" s="4"/>
      <c r="D307" s="4"/>
      <c r="E307" s="4"/>
    </row>
    <row r="308" spans="3:5" x14ac:dyDescent="0.2">
      <c r="C308" s="4"/>
      <c r="D308" s="4"/>
      <c r="E308" s="4"/>
    </row>
    <row r="309" spans="3:5" x14ac:dyDescent="0.2">
      <c r="C309" s="4"/>
      <c r="D309" s="4"/>
      <c r="E309" s="4"/>
    </row>
    <row r="310" spans="3:5" x14ac:dyDescent="0.2">
      <c r="C310" s="4"/>
      <c r="D310" s="4"/>
      <c r="E310" s="4"/>
    </row>
    <row r="311" spans="3:5" x14ac:dyDescent="0.2">
      <c r="C311" s="4"/>
      <c r="D311" s="4"/>
      <c r="E311" s="4"/>
    </row>
    <row r="312" spans="3:5" x14ac:dyDescent="0.2">
      <c r="C312" s="4"/>
      <c r="D312" s="4"/>
      <c r="E312" s="4"/>
    </row>
    <row r="313" spans="3:5" x14ac:dyDescent="0.2">
      <c r="C313" s="4"/>
      <c r="D313" s="4"/>
      <c r="E313" s="4"/>
    </row>
    <row r="314" spans="3:5" x14ac:dyDescent="0.2">
      <c r="C314" s="4"/>
      <c r="D314" s="4"/>
      <c r="E314" s="4"/>
    </row>
    <row r="315" spans="3:5" x14ac:dyDescent="0.2">
      <c r="C315" s="4"/>
      <c r="D315" s="4"/>
      <c r="E315" s="4"/>
    </row>
    <row r="316" spans="3:5" x14ac:dyDescent="0.2">
      <c r="C316" s="4"/>
      <c r="D316" s="4"/>
      <c r="E316" s="4"/>
    </row>
    <row r="317" spans="3:5" x14ac:dyDescent="0.2">
      <c r="C317" s="4"/>
      <c r="D317" s="4"/>
      <c r="E317" s="4"/>
    </row>
    <row r="318" spans="3:5" x14ac:dyDescent="0.2">
      <c r="C318" s="4"/>
      <c r="D318" s="4"/>
      <c r="E318" s="4"/>
    </row>
    <row r="319" spans="3:5" x14ac:dyDescent="0.2">
      <c r="C319" s="4"/>
      <c r="D319" s="4"/>
      <c r="E319" s="4"/>
    </row>
    <row r="320" spans="3:5" x14ac:dyDescent="0.2">
      <c r="C320" s="4"/>
      <c r="D320" s="4"/>
      <c r="E320" s="4"/>
    </row>
    <row r="321" spans="3:5" x14ac:dyDescent="0.2">
      <c r="C321" s="4"/>
      <c r="D321" s="4"/>
      <c r="E321" s="4"/>
    </row>
    <row r="322" spans="3:5" x14ac:dyDescent="0.2">
      <c r="C322" s="4"/>
      <c r="D322" s="4"/>
      <c r="E322" s="4"/>
    </row>
    <row r="323" spans="3:5" x14ac:dyDescent="0.2">
      <c r="C323" s="4"/>
      <c r="D323" s="4"/>
      <c r="E323" s="4"/>
    </row>
    <row r="324" spans="3:5" x14ac:dyDescent="0.2">
      <c r="C324" s="4"/>
      <c r="D324" s="4"/>
      <c r="E324" s="4"/>
    </row>
    <row r="325" spans="3:5" x14ac:dyDescent="0.2">
      <c r="C325" s="4"/>
      <c r="D325" s="4"/>
      <c r="E325" s="4"/>
    </row>
    <row r="326" spans="3:5" x14ac:dyDescent="0.2">
      <c r="C326" s="4"/>
      <c r="D326" s="4"/>
      <c r="E326" s="4"/>
    </row>
    <row r="327" spans="3:5" x14ac:dyDescent="0.2">
      <c r="C327" s="4"/>
      <c r="D327" s="4"/>
      <c r="E327" s="4"/>
    </row>
    <row r="328" spans="3:5" x14ac:dyDescent="0.2">
      <c r="C328" s="4"/>
      <c r="D328" s="4"/>
      <c r="E328" s="4"/>
    </row>
    <row r="329" spans="3:5" x14ac:dyDescent="0.2">
      <c r="C329" s="4"/>
      <c r="D329" s="4"/>
      <c r="E329" s="4"/>
    </row>
    <row r="330" spans="3:5" x14ac:dyDescent="0.2">
      <c r="C330" s="4"/>
      <c r="D330" s="4"/>
      <c r="E330" s="4"/>
    </row>
    <row r="331" spans="3:5" x14ac:dyDescent="0.2">
      <c r="C331" s="4"/>
      <c r="D331" s="4"/>
      <c r="E331" s="4"/>
    </row>
    <row r="332" spans="3:5" x14ac:dyDescent="0.2">
      <c r="C332" s="4"/>
      <c r="D332" s="4"/>
      <c r="E332" s="4"/>
    </row>
    <row r="333" spans="3:5" x14ac:dyDescent="0.2">
      <c r="C333" s="4"/>
      <c r="D333" s="4"/>
      <c r="E333" s="4"/>
    </row>
    <row r="334" spans="3:5" x14ac:dyDescent="0.2">
      <c r="C334" s="4"/>
      <c r="D334" s="4"/>
      <c r="E334" s="4"/>
    </row>
    <row r="335" spans="3:5" x14ac:dyDescent="0.2">
      <c r="C335" s="4"/>
      <c r="D335" s="4"/>
      <c r="E335" s="4"/>
    </row>
    <row r="336" spans="3:5" x14ac:dyDescent="0.2">
      <c r="C336" s="4"/>
      <c r="D336" s="4"/>
      <c r="E336" s="4"/>
    </row>
    <row r="337" spans="3:5" x14ac:dyDescent="0.2">
      <c r="C337" s="4"/>
      <c r="D337" s="4"/>
      <c r="E337" s="4"/>
    </row>
    <row r="338" spans="3:5" x14ac:dyDescent="0.2">
      <c r="C338" s="4"/>
      <c r="D338" s="4"/>
      <c r="E338" s="4"/>
    </row>
    <row r="339" spans="3:5" x14ac:dyDescent="0.2">
      <c r="C339" s="4"/>
      <c r="D339" s="4"/>
      <c r="E339" s="4"/>
    </row>
    <row r="340" spans="3:5" x14ac:dyDescent="0.2">
      <c r="C340" s="4"/>
      <c r="D340" s="4"/>
      <c r="E340" s="4"/>
    </row>
    <row r="341" spans="3:5" x14ac:dyDescent="0.2">
      <c r="C341" s="4"/>
      <c r="D341" s="4"/>
      <c r="E341" s="4"/>
    </row>
    <row r="342" spans="3:5" x14ac:dyDescent="0.2">
      <c r="C342" s="4"/>
      <c r="D342" s="4"/>
      <c r="E342" s="4"/>
    </row>
    <row r="343" spans="3:5" x14ac:dyDescent="0.2">
      <c r="C343" s="4"/>
      <c r="D343" s="4"/>
      <c r="E343" s="4"/>
    </row>
    <row r="344" spans="3:5" x14ac:dyDescent="0.2">
      <c r="C344" s="4"/>
      <c r="D344" s="4"/>
      <c r="E344" s="4"/>
    </row>
    <row r="345" spans="3:5" x14ac:dyDescent="0.2">
      <c r="C345" s="4"/>
      <c r="D345" s="4"/>
      <c r="E345" s="4"/>
    </row>
    <row r="346" spans="3:5" x14ac:dyDescent="0.2">
      <c r="C346" s="4"/>
      <c r="D346" s="4"/>
      <c r="E346" s="4"/>
    </row>
    <row r="347" spans="3:5" x14ac:dyDescent="0.2">
      <c r="C347" s="4"/>
      <c r="D347" s="4"/>
      <c r="E347" s="4"/>
    </row>
    <row r="348" spans="3:5" x14ac:dyDescent="0.2">
      <c r="C348" s="4"/>
      <c r="D348" s="4"/>
      <c r="E348" s="4"/>
    </row>
    <row r="349" spans="3:5" x14ac:dyDescent="0.2">
      <c r="C349" s="4"/>
      <c r="D349" s="4"/>
      <c r="E349" s="4"/>
    </row>
    <row r="350" spans="3:5" x14ac:dyDescent="0.2">
      <c r="C350" s="4"/>
      <c r="D350" s="4"/>
      <c r="E350" s="4"/>
    </row>
    <row r="351" spans="3:5" x14ac:dyDescent="0.2">
      <c r="C351" s="4"/>
      <c r="D351" s="4"/>
      <c r="E351" s="4"/>
    </row>
    <row r="352" spans="3:5" x14ac:dyDescent="0.2">
      <c r="C352" s="4"/>
      <c r="D352" s="4"/>
      <c r="E352" s="4"/>
    </row>
    <row r="353" spans="3:5" x14ac:dyDescent="0.2">
      <c r="C353" s="4"/>
      <c r="D353" s="4"/>
      <c r="E353" s="4"/>
    </row>
    <row r="354" spans="3:5" x14ac:dyDescent="0.2">
      <c r="C354" s="4"/>
      <c r="D354" s="4"/>
      <c r="E354" s="4"/>
    </row>
    <row r="355" spans="3:5" x14ac:dyDescent="0.2">
      <c r="C355" s="4"/>
      <c r="D355" s="4"/>
      <c r="E355" s="4"/>
    </row>
    <row r="356" spans="3:5" x14ac:dyDescent="0.2">
      <c r="C356" s="4"/>
      <c r="D356" s="4"/>
      <c r="E356" s="4"/>
    </row>
    <row r="357" spans="3:5" x14ac:dyDescent="0.2">
      <c r="C357" s="4"/>
      <c r="D357" s="4"/>
      <c r="E357" s="4"/>
    </row>
    <row r="358" spans="3:5" x14ac:dyDescent="0.2">
      <c r="C358" s="4"/>
      <c r="D358" s="4"/>
      <c r="E358" s="4"/>
    </row>
    <row r="359" spans="3:5" x14ac:dyDescent="0.2">
      <c r="C359" s="4"/>
      <c r="D359" s="4"/>
      <c r="E359" s="4"/>
    </row>
    <row r="360" spans="3:5" x14ac:dyDescent="0.2">
      <c r="C360" s="4"/>
      <c r="D360" s="4"/>
      <c r="E360" s="4"/>
    </row>
    <row r="361" spans="3:5" x14ac:dyDescent="0.2">
      <c r="C361" s="4"/>
      <c r="D361" s="4"/>
      <c r="E361" s="4"/>
    </row>
    <row r="362" spans="3:5" x14ac:dyDescent="0.2">
      <c r="C362" s="4"/>
      <c r="D362" s="4"/>
      <c r="E362" s="4"/>
    </row>
    <row r="363" spans="3:5" x14ac:dyDescent="0.2">
      <c r="C363" s="4"/>
      <c r="D363" s="4"/>
      <c r="E363" s="4"/>
    </row>
    <row r="364" spans="3:5" x14ac:dyDescent="0.2">
      <c r="C364" s="4"/>
      <c r="D364" s="4"/>
      <c r="E364" s="4"/>
    </row>
    <row r="365" spans="3:5" x14ac:dyDescent="0.2">
      <c r="C365" s="4"/>
      <c r="D365" s="4"/>
      <c r="E365" s="4"/>
    </row>
    <row r="366" spans="3:5" x14ac:dyDescent="0.2">
      <c r="C366" s="4"/>
      <c r="D366" s="4"/>
      <c r="E366" s="4"/>
    </row>
    <row r="367" spans="3:5" x14ac:dyDescent="0.2">
      <c r="C367" s="4"/>
      <c r="D367" s="4"/>
      <c r="E367" s="4"/>
    </row>
    <row r="368" spans="3:5" x14ac:dyDescent="0.2">
      <c r="C368" s="4"/>
      <c r="D368" s="4"/>
      <c r="E368" s="4"/>
    </row>
    <row r="369" spans="3:5" x14ac:dyDescent="0.2">
      <c r="C369" s="4"/>
      <c r="D369" s="4"/>
      <c r="E369" s="4"/>
    </row>
    <row r="370" spans="3:5" x14ac:dyDescent="0.2">
      <c r="C370" s="4"/>
      <c r="D370" s="4"/>
      <c r="E370" s="4"/>
    </row>
    <row r="371" spans="3:5" x14ac:dyDescent="0.2">
      <c r="C371" s="4"/>
      <c r="D371" s="4"/>
      <c r="E371" s="4"/>
    </row>
    <row r="372" spans="3:5" x14ac:dyDescent="0.2">
      <c r="C372" s="4"/>
      <c r="D372" s="4"/>
      <c r="E372" s="4"/>
    </row>
    <row r="373" spans="3:5" x14ac:dyDescent="0.2">
      <c r="C373" s="4"/>
      <c r="D373" s="4"/>
      <c r="E373" s="4"/>
    </row>
    <row r="374" spans="3:5" x14ac:dyDescent="0.2">
      <c r="C374" s="4"/>
      <c r="D374" s="4"/>
      <c r="E374" s="4"/>
    </row>
    <row r="375" spans="3:5" x14ac:dyDescent="0.2">
      <c r="C375" s="4"/>
      <c r="D375" s="4"/>
      <c r="E375" s="4"/>
    </row>
    <row r="376" spans="3:5" x14ac:dyDescent="0.2">
      <c r="C376" s="4"/>
      <c r="D376" s="4"/>
      <c r="E376" s="4"/>
    </row>
    <row r="377" spans="3:5" x14ac:dyDescent="0.2">
      <c r="C377" s="4"/>
      <c r="D377" s="4"/>
      <c r="E377" s="4"/>
    </row>
    <row r="378" spans="3:5" x14ac:dyDescent="0.2">
      <c r="C378" s="4"/>
      <c r="D378" s="4"/>
      <c r="E378" s="4"/>
    </row>
    <row r="379" spans="3:5" x14ac:dyDescent="0.2">
      <c r="C379" s="4"/>
      <c r="D379" s="4"/>
      <c r="E379" s="4"/>
    </row>
    <row r="380" spans="3:5" x14ac:dyDescent="0.2">
      <c r="C380" s="4"/>
      <c r="D380" s="4"/>
      <c r="E380" s="4"/>
    </row>
    <row r="381" spans="3:5" x14ac:dyDescent="0.2">
      <c r="C381" s="4"/>
      <c r="D381" s="4"/>
      <c r="E381" s="4"/>
    </row>
    <row r="382" spans="3:5" x14ac:dyDescent="0.2">
      <c r="C382" s="4"/>
      <c r="D382" s="4"/>
      <c r="E382" s="4"/>
    </row>
    <row r="383" spans="3:5" x14ac:dyDescent="0.2">
      <c r="C383" s="4"/>
      <c r="D383" s="4"/>
      <c r="E383" s="4"/>
    </row>
    <row r="384" spans="3:5" x14ac:dyDescent="0.2">
      <c r="C384" s="4"/>
      <c r="D384" s="4"/>
      <c r="E384" s="4"/>
    </row>
    <row r="385" spans="3:5" x14ac:dyDescent="0.2">
      <c r="C385" s="4"/>
      <c r="D385" s="4"/>
      <c r="E385" s="4"/>
    </row>
    <row r="386" spans="3:5" x14ac:dyDescent="0.2">
      <c r="C386" s="4"/>
      <c r="D386" s="4"/>
      <c r="E386" s="4"/>
    </row>
    <row r="387" spans="3:5" x14ac:dyDescent="0.2">
      <c r="C387" s="4"/>
      <c r="D387" s="4"/>
      <c r="E387" s="4"/>
    </row>
    <row r="388" spans="3:5" x14ac:dyDescent="0.2">
      <c r="C388" s="4"/>
      <c r="D388" s="4"/>
      <c r="E388" s="4"/>
    </row>
    <row r="389" spans="3:5" x14ac:dyDescent="0.2">
      <c r="C389" s="4"/>
      <c r="D389" s="4"/>
      <c r="E389" s="4"/>
    </row>
    <row r="390" spans="3:5" x14ac:dyDescent="0.2">
      <c r="C390" s="4"/>
      <c r="D390" s="4"/>
      <c r="E390" s="4"/>
    </row>
    <row r="391" spans="3:5" x14ac:dyDescent="0.2">
      <c r="C391" s="4"/>
      <c r="D391" s="4"/>
      <c r="E391" s="4"/>
    </row>
    <row r="392" spans="3:5" x14ac:dyDescent="0.2">
      <c r="C392" s="4"/>
      <c r="D392" s="4"/>
      <c r="E392" s="4"/>
    </row>
    <row r="393" spans="3:5" x14ac:dyDescent="0.2">
      <c r="C393" s="4"/>
      <c r="D393" s="4"/>
      <c r="E393" s="4"/>
    </row>
    <row r="394" spans="3:5" x14ac:dyDescent="0.2">
      <c r="C394" s="4"/>
      <c r="D394" s="4"/>
      <c r="E394" s="4"/>
    </row>
    <row r="395" spans="3:5" x14ac:dyDescent="0.2">
      <c r="C395" s="4"/>
      <c r="D395" s="4"/>
      <c r="E395" s="4"/>
    </row>
    <row r="396" spans="3:5" x14ac:dyDescent="0.2">
      <c r="C396" s="4"/>
      <c r="D396" s="4"/>
      <c r="E396" s="4"/>
    </row>
    <row r="397" spans="3:5" x14ac:dyDescent="0.2">
      <c r="C397" s="4"/>
      <c r="D397" s="4"/>
      <c r="E397" s="4"/>
    </row>
    <row r="398" spans="3:5" x14ac:dyDescent="0.2">
      <c r="C398" s="4"/>
      <c r="D398" s="4"/>
      <c r="E398" s="4"/>
    </row>
    <row r="399" spans="3:5" x14ac:dyDescent="0.2">
      <c r="C399" s="4"/>
      <c r="D399" s="4"/>
      <c r="E399" s="4"/>
    </row>
    <row r="400" spans="3:5" x14ac:dyDescent="0.2">
      <c r="C400" s="4"/>
      <c r="D400" s="4"/>
      <c r="E400" s="4"/>
    </row>
    <row r="401" spans="3:5" x14ac:dyDescent="0.2">
      <c r="C401" s="4"/>
      <c r="D401" s="4"/>
      <c r="E401" s="4"/>
    </row>
    <row r="402" spans="3:5" x14ac:dyDescent="0.2">
      <c r="C402" s="4"/>
      <c r="D402" s="4"/>
      <c r="E402" s="4"/>
    </row>
    <row r="403" spans="3:5" x14ac:dyDescent="0.2">
      <c r="C403" s="4"/>
      <c r="D403" s="4"/>
      <c r="E403" s="4"/>
    </row>
    <row r="404" spans="3:5" x14ac:dyDescent="0.2">
      <c r="C404" s="4"/>
      <c r="D404" s="4"/>
      <c r="E404" s="4"/>
    </row>
    <row r="405" spans="3:5" x14ac:dyDescent="0.2">
      <c r="C405" s="4"/>
      <c r="D405" s="4"/>
      <c r="E405" s="4"/>
    </row>
    <row r="406" spans="3:5" x14ac:dyDescent="0.2">
      <c r="C406" s="4"/>
      <c r="D406" s="4"/>
      <c r="E406" s="4"/>
    </row>
    <row r="407" spans="3:5" x14ac:dyDescent="0.2">
      <c r="C407" s="4"/>
      <c r="D407" s="4"/>
      <c r="E407" s="4"/>
    </row>
    <row r="408" spans="3:5" x14ac:dyDescent="0.2">
      <c r="C408" s="4"/>
      <c r="D408" s="4"/>
      <c r="E408" s="4"/>
    </row>
    <row r="409" spans="3:5" x14ac:dyDescent="0.2">
      <c r="C409" s="4"/>
      <c r="D409" s="4"/>
      <c r="E409" s="4"/>
    </row>
    <row r="410" spans="3:5" x14ac:dyDescent="0.2">
      <c r="C410" s="4"/>
      <c r="D410" s="4"/>
      <c r="E410" s="4"/>
    </row>
    <row r="411" spans="3:5" x14ac:dyDescent="0.2">
      <c r="C411" s="4"/>
      <c r="D411" s="4"/>
      <c r="E411" s="4"/>
    </row>
    <row r="412" spans="3:5" x14ac:dyDescent="0.2">
      <c r="C412" s="4"/>
      <c r="D412" s="4"/>
      <c r="E412" s="4"/>
    </row>
    <row r="413" spans="3:5" x14ac:dyDescent="0.2">
      <c r="C413" s="4"/>
      <c r="D413" s="4"/>
      <c r="E413" s="4"/>
    </row>
    <row r="414" spans="3:5" x14ac:dyDescent="0.2">
      <c r="C414" s="4"/>
      <c r="D414" s="4"/>
      <c r="E414" s="4"/>
    </row>
    <row r="415" spans="3:5" x14ac:dyDescent="0.2">
      <c r="C415" s="4"/>
      <c r="D415" s="4"/>
      <c r="E415" s="4"/>
    </row>
    <row r="416" spans="3:5" x14ac:dyDescent="0.2">
      <c r="C416" s="4"/>
      <c r="D416" s="4"/>
      <c r="E416" s="4"/>
    </row>
    <row r="417" spans="3:5" x14ac:dyDescent="0.2">
      <c r="C417" s="4"/>
      <c r="D417" s="4"/>
      <c r="E417" s="4"/>
    </row>
    <row r="418" spans="3:5" x14ac:dyDescent="0.2">
      <c r="C418" s="4"/>
      <c r="D418" s="4"/>
      <c r="E418" s="4"/>
    </row>
    <row r="419" spans="3:5" x14ac:dyDescent="0.2">
      <c r="C419" s="4"/>
      <c r="D419" s="4"/>
      <c r="E419" s="4"/>
    </row>
    <row r="420" spans="3:5" x14ac:dyDescent="0.2">
      <c r="C420" s="4"/>
      <c r="D420" s="4"/>
      <c r="E420" s="4"/>
    </row>
    <row r="421" spans="3:5" x14ac:dyDescent="0.2">
      <c r="C421" s="4"/>
      <c r="D421" s="4"/>
      <c r="E421" s="4"/>
    </row>
    <row r="422" spans="3:5" x14ac:dyDescent="0.2">
      <c r="C422" s="4"/>
      <c r="D422" s="4"/>
      <c r="E422" s="4"/>
    </row>
    <row r="423" spans="3:5" x14ac:dyDescent="0.2">
      <c r="C423" s="4"/>
      <c r="D423" s="4"/>
      <c r="E423" s="4"/>
    </row>
    <row r="424" spans="3:5" x14ac:dyDescent="0.2">
      <c r="C424" s="4"/>
      <c r="D424" s="4"/>
      <c r="E424" s="4"/>
    </row>
    <row r="425" spans="3:5" x14ac:dyDescent="0.2">
      <c r="C425" s="4"/>
      <c r="D425" s="4"/>
      <c r="E425" s="4"/>
    </row>
    <row r="426" spans="3:5" x14ac:dyDescent="0.2">
      <c r="C426" s="4"/>
      <c r="D426" s="4"/>
      <c r="E426" s="4"/>
    </row>
    <row r="427" spans="3:5" x14ac:dyDescent="0.2">
      <c r="C427" s="4"/>
      <c r="D427" s="4"/>
      <c r="E427" s="4"/>
    </row>
    <row r="428" spans="3:5" x14ac:dyDescent="0.2">
      <c r="C428" s="4"/>
      <c r="D428" s="4"/>
      <c r="E428" s="4"/>
    </row>
    <row r="429" spans="3:5" x14ac:dyDescent="0.2">
      <c r="C429" s="4"/>
      <c r="D429" s="4"/>
      <c r="E429" s="4"/>
    </row>
    <row r="430" spans="3:5" x14ac:dyDescent="0.2">
      <c r="C430" s="4"/>
      <c r="D430" s="4"/>
      <c r="E430" s="4"/>
    </row>
    <row r="431" spans="3:5" x14ac:dyDescent="0.2">
      <c r="C431" s="4"/>
      <c r="D431" s="4"/>
      <c r="E431" s="4"/>
    </row>
    <row r="432" spans="3:5" x14ac:dyDescent="0.2">
      <c r="C432" s="4"/>
      <c r="D432" s="4"/>
      <c r="E432" s="4"/>
    </row>
    <row r="433" spans="3:5" x14ac:dyDescent="0.2">
      <c r="C433" s="4"/>
      <c r="D433" s="4"/>
      <c r="E433" s="4"/>
    </row>
    <row r="434" spans="3:5" x14ac:dyDescent="0.2">
      <c r="C434" s="4"/>
      <c r="D434" s="4"/>
      <c r="E434" s="4"/>
    </row>
    <row r="435" spans="3:5" x14ac:dyDescent="0.2">
      <c r="C435" s="4"/>
      <c r="D435" s="4"/>
      <c r="E435" s="4"/>
    </row>
    <row r="436" spans="3:5" x14ac:dyDescent="0.2">
      <c r="C436" s="4"/>
      <c r="D436" s="4"/>
      <c r="E436" s="4"/>
    </row>
    <row r="437" spans="3:5" x14ac:dyDescent="0.2">
      <c r="C437" s="4"/>
      <c r="D437" s="4"/>
      <c r="E437" s="4"/>
    </row>
    <row r="438" spans="3:5" x14ac:dyDescent="0.2">
      <c r="C438" s="4"/>
      <c r="D438" s="4"/>
      <c r="E438" s="4"/>
    </row>
    <row r="439" spans="3:5" x14ac:dyDescent="0.2">
      <c r="C439" s="4"/>
      <c r="D439" s="4"/>
      <c r="E439" s="4"/>
    </row>
    <row r="440" spans="3:5" x14ac:dyDescent="0.2">
      <c r="C440" s="4"/>
      <c r="D440" s="4"/>
      <c r="E440" s="4"/>
    </row>
    <row r="441" spans="3:5" x14ac:dyDescent="0.2">
      <c r="C441" s="4"/>
      <c r="D441" s="4"/>
      <c r="E441" s="4"/>
    </row>
    <row r="442" spans="3:5" x14ac:dyDescent="0.2">
      <c r="C442" s="4"/>
      <c r="D442" s="4"/>
      <c r="E442" s="4"/>
    </row>
    <row r="443" spans="3:5" x14ac:dyDescent="0.2">
      <c r="C443" s="4"/>
      <c r="D443" s="4"/>
      <c r="E443" s="4"/>
    </row>
    <row r="444" spans="3:5" x14ac:dyDescent="0.2">
      <c r="C444" s="4"/>
      <c r="D444" s="4"/>
      <c r="E444" s="4"/>
    </row>
    <row r="445" spans="3:5" x14ac:dyDescent="0.2">
      <c r="C445" s="4"/>
      <c r="D445" s="4"/>
      <c r="E445" s="4"/>
    </row>
    <row r="446" spans="3:5" x14ac:dyDescent="0.2">
      <c r="C446" s="4"/>
      <c r="D446" s="4"/>
      <c r="E446" s="4"/>
    </row>
    <row r="447" spans="3:5" x14ac:dyDescent="0.2">
      <c r="C447" s="4"/>
      <c r="D447" s="4"/>
      <c r="E447" s="4"/>
    </row>
    <row r="448" spans="3:5" x14ac:dyDescent="0.2">
      <c r="C448" s="4"/>
      <c r="D448" s="4"/>
      <c r="E448" s="4"/>
    </row>
    <row r="449" spans="3:5" x14ac:dyDescent="0.2">
      <c r="C449" s="4"/>
      <c r="D449" s="4"/>
      <c r="E449" s="4"/>
    </row>
    <row r="450" spans="3:5" x14ac:dyDescent="0.2">
      <c r="C450" s="4"/>
      <c r="D450" s="4"/>
      <c r="E450" s="4"/>
    </row>
    <row r="451" spans="3:5" x14ac:dyDescent="0.2">
      <c r="C451" s="4"/>
      <c r="D451" s="4"/>
      <c r="E451" s="4"/>
    </row>
    <row r="452" spans="3:5" x14ac:dyDescent="0.2">
      <c r="C452" s="4"/>
      <c r="D452" s="4"/>
      <c r="E452" s="4"/>
    </row>
    <row r="453" spans="3:5" x14ac:dyDescent="0.2">
      <c r="C453" s="4"/>
      <c r="D453" s="4"/>
      <c r="E453" s="4"/>
    </row>
    <row r="454" spans="3:5" x14ac:dyDescent="0.2">
      <c r="C454" s="4"/>
      <c r="D454" s="4"/>
      <c r="E454" s="4"/>
    </row>
    <row r="455" spans="3:5" x14ac:dyDescent="0.2">
      <c r="C455" s="4"/>
      <c r="D455" s="4"/>
      <c r="E455" s="4"/>
    </row>
    <row r="456" spans="3:5" x14ac:dyDescent="0.2">
      <c r="C456" s="4"/>
      <c r="D456" s="4"/>
      <c r="E456" s="4"/>
    </row>
    <row r="457" spans="3:5" x14ac:dyDescent="0.2">
      <c r="C457" s="4"/>
      <c r="D457" s="4"/>
      <c r="E457" s="4"/>
    </row>
    <row r="458" spans="3:5" x14ac:dyDescent="0.2">
      <c r="C458" s="4"/>
      <c r="D458" s="4"/>
      <c r="E458" s="4"/>
    </row>
    <row r="459" spans="3:5" x14ac:dyDescent="0.2">
      <c r="C459" s="4"/>
      <c r="D459" s="4"/>
      <c r="E459" s="4"/>
    </row>
    <row r="460" spans="3:5" x14ac:dyDescent="0.2">
      <c r="C460" s="4"/>
      <c r="D460" s="4"/>
      <c r="E460" s="4"/>
    </row>
    <row r="461" spans="3:5" x14ac:dyDescent="0.2">
      <c r="C461" s="4"/>
      <c r="D461" s="4"/>
      <c r="E461" s="4"/>
    </row>
    <row r="462" spans="3:5" x14ac:dyDescent="0.2">
      <c r="C462" s="4"/>
      <c r="D462" s="4"/>
      <c r="E462" s="4"/>
    </row>
    <row r="463" spans="3:5" x14ac:dyDescent="0.2">
      <c r="C463" s="4"/>
      <c r="D463" s="4"/>
      <c r="E463" s="4"/>
    </row>
    <row r="464" spans="3:5" x14ac:dyDescent="0.2">
      <c r="C464" s="4"/>
      <c r="D464" s="4"/>
      <c r="E464" s="4"/>
    </row>
    <row r="465" spans="3:5" x14ac:dyDescent="0.2">
      <c r="C465" s="4"/>
      <c r="D465" s="4"/>
      <c r="E465" s="4"/>
    </row>
    <row r="466" spans="3:5" x14ac:dyDescent="0.2">
      <c r="C466" s="4"/>
      <c r="D466" s="4"/>
      <c r="E466" s="4"/>
    </row>
    <row r="467" spans="3:5" x14ac:dyDescent="0.2">
      <c r="C467" s="4"/>
      <c r="D467" s="4"/>
      <c r="E467" s="4"/>
    </row>
    <row r="468" spans="3:5" x14ac:dyDescent="0.2">
      <c r="C468" s="4"/>
      <c r="D468" s="4"/>
      <c r="E468" s="4"/>
    </row>
    <row r="469" spans="3:5" x14ac:dyDescent="0.2">
      <c r="C469" s="4"/>
      <c r="D469" s="4"/>
      <c r="E469" s="4"/>
    </row>
    <row r="470" spans="3:5" x14ac:dyDescent="0.2">
      <c r="C470" s="4"/>
      <c r="D470" s="4"/>
      <c r="E470" s="4"/>
    </row>
    <row r="471" spans="3:5" x14ac:dyDescent="0.2">
      <c r="C471" s="4"/>
      <c r="D471" s="4"/>
      <c r="E471" s="4"/>
    </row>
    <row r="472" spans="3:5" x14ac:dyDescent="0.2">
      <c r="C472" s="4"/>
      <c r="D472" s="4"/>
      <c r="E472" s="4"/>
    </row>
    <row r="473" spans="3:5" x14ac:dyDescent="0.2">
      <c r="C473" s="4"/>
      <c r="D473" s="4"/>
      <c r="E473" s="4"/>
    </row>
    <row r="474" spans="3:5" x14ac:dyDescent="0.2">
      <c r="C474" s="4"/>
      <c r="D474" s="4"/>
      <c r="E474" s="4"/>
    </row>
    <row r="475" spans="3:5" x14ac:dyDescent="0.2">
      <c r="C475" s="4"/>
      <c r="D475" s="4"/>
      <c r="E475" s="4"/>
    </row>
    <row r="476" spans="3:5" x14ac:dyDescent="0.2">
      <c r="C476" s="4"/>
      <c r="D476" s="4"/>
      <c r="E476" s="4"/>
    </row>
    <row r="477" spans="3:5" x14ac:dyDescent="0.2">
      <c r="C477" s="4"/>
      <c r="D477" s="4"/>
      <c r="E477" s="4"/>
    </row>
    <row r="478" spans="3:5" x14ac:dyDescent="0.2">
      <c r="C478" s="4"/>
      <c r="D478" s="4"/>
      <c r="E478" s="4"/>
    </row>
    <row r="479" spans="3:5" x14ac:dyDescent="0.2">
      <c r="C479" s="4"/>
      <c r="D479" s="4"/>
      <c r="E479" s="4"/>
    </row>
    <row r="480" spans="3:5" x14ac:dyDescent="0.2">
      <c r="C480" s="4"/>
      <c r="D480" s="4"/>
      <c r="E480" s="4"/>
    </row>
    <row r="481" spans="3:5" x14ac:dyDescent="0.2">
      <c r="C481" s="4"/>
      <c r="D481" s="4"/>
      <c r="E481" s="4"/>
    </row>
    <row r="482" spans="3:5" x14ac:dyDescent="0.2">
      <c r="C482" s="4"/>
      <c r="D482" s="4"/>
      <c r="E482" s="4"/>
    </row>
    <row r="483" spans="3:5" x14ac:dyDescent="0.2">
      <c r="C483" s="4"/>
      <c r="D483" s="4"/>
      <c r="E483" s="4"/>
    </row>
    <row r="484" spans="3:5" x14ac:dyDescent="0.2">
      <c r="C484" s="4"/>
      <c r="D484" s="4"/>
      <c r="E484" s="4"/>
    </row>
    <row r="485" spans="3:5" x14ac:dyDescent="0.2">
      <c r="C485" s="4"/>
      <c r="D485" s="4"/>
      <c r="E485" s="4"/>
    </row>
    <row r="486" spans="3:5" x14ac:dyDescent="0.2">
      <c r="C486" s="4"/>
      <c r="D486" s="4"/>
      <c r="E486" s="4"/>
    </row>
    <row r="487" spans="3:5" x14ac:dyDescent="0.2">
      <c r="C487" s="4"/>
      <c r="D487" s="4"/>
      <c r="E487" s="4"/>
    </row>
    <row r="488" spans="3:5" x14ac:dyDescent="0.2">
      <c r="C488" s="4"/>
      <c r="D488" s="4"/>
      <c r="E488" s="4"/>
    </row>
    <row r="489" spans="3:5" x14ac:dyDescent="0.2">
      <c r="C489" s="4"/>
      <c r="D489" s="4"/>
      <c r="E489" s="4"/>
    </row>
    <row r="490" spans="3:5" x14ac:dyDescent="0.2">
      <c r="C490" s="4"/>
      <c r="D490" s="4"/>
      <c r="E490" s="4"/>
    </row>
    <row r="491" spans="3:5" x14ac:dyDescent="0.2">
      <c r="C491" s="4"/>
      <c r="D491" s="4"/>
      <c r="E491" s="4"/>
    </row>
    <row r="492" spans="3:5" x14ac:dyDescent="0.2">
      <c r="C492" s="4"/>
      <c r="D492" s="4"/>
      <c r="E492" s="4"/>
    </row>
    <row r="493" spans="3:5" x14ac:dyDescent="0.2">
      <c r="C493" s="4"/>
      <c r="D493" s="4"/>
      <c r="E493" s="4"/>
    </row>
    <row r="494" spans="3:5" x14ac:dyDescent="0.2">
      <c r="C494" s="4"/>
      <c r="D494" s="4"/>
      <c r="E494" s="4"/>
    </row>
    <row r="495" spans="3:5" x14ac:dyDescent="0.2">
      <c r="C495" s="4"/>
      <c r="D495" s="4"/>
      <c r="E495" s="4"/>
    </row>
    <row r="496" spans="3:5" x14ac:dyDescent="0.2">
      <c r="C496" s="4"/>
      <c r="D496" s="4"/>
      <c r="E496" s="4"/>
    </row>
    <row r="497" spans="3:5" x14ac:dyDescent="0.2">
      <c r="C497" s="4"/>
      <c r="D497" s="4"/>
      <c r="E497" s="4"/>
    </row>
    <row r="498" spans="3:5" x14ac:dyDescent="0.2">
      <c r="C498" s="4"/>
      <c r="D498" s="4"/>
      <c r="E498" s="4"/>
    </row>
    <row r="499" spans="3:5" x14ac:dyDescent="0.2">
      <c r="C499" s="4"/>
      <c r="D499" s="4"/>
      <c r="E499" s="4"/>
    </row>
    <row r="500" spans="3:5" x14ac:dyDescent="0.2">
      <c r="C500" s="4"/>
      <c r="D500" s="4"/>
      <c r="E500" s="4"/>
    </row>
    <row r="501" spans="3:5" x14ac:dyDescent="0.2">
      <c r="C501" s="4"/>
      <c r="D501" s="4"/>
      <c r="E501" s="4"/>
    </row>
    <row r="502" spans="3:5" x14ac:dyDescent="0.2">
      <c r="C502" s="4"/>
      <c r="D502" s="4"/>
      <c r="E502" s="4"/>
    </row>
    <row r="503" spans="3:5" x14ac:dyDescent="0.2">
      <c r="C503" s="4"/>
      <c r="D503" s="4"/>
      <c r="E503" s="4"/>
    </row>
    <row r="504" spans="3:5" x14ac:dyDescent="0.2">
      <c r="C504" s="4"/>
      <c r="D504" s="4"/>
      <c r="E504" s="4"/>
    </row>
    <row r="505" spans="3:5" x14ac:dyDescent="0.2">
      <c r="C505" s="4"/>
      <c r="D505" s="4"/>
      <c r="E505" s="4"/>
    </row>
    <row r="506" spans="3:5" x14ac:dyDescent="0.2">
      <c r="C506" s="4"/>
      <c r="D506" s="4"/>
      <c r="E506" s="4"/>
    </row>
    <row r="507" spans="3:5" x14ac:dyDescent="0.2">
      <c r="C507" s="4"/>
      <c r="D507" s="4"/>
      <c r="E507" s="4"/>
    </row>
    <row r="508" spans="3:5" x14ac:dyDescent="0.2">
      <c r="C508" s="4"/>
      <c r="D508" s="4"/>
      <c r="E508" s="4"/>
    </row>
    <row r="509" spans="3:5" x14ac:dyDescent="0.2">
      <c r="C509" s="4"/>
      <c r="D509" s="4"/>
      <c r="E509" s="4"/>
    </row>
  </sheetData>
  <sheetProtection sheet="1" objects="1" scenarios="1" formatCells="0" formatColumns="0" formatRows="0"/>
  <autoFilter ref="A3:B3" xr:uid="{00000000-0001-0000-0000-000000000000}"/>
  <mergeCells count="1">
    <mergeCell ref="A2:L2"/>
  </mergeCells>
  <conditionalFormatting sqref="B5:B8">
    <cfRule type="containsBlanks" dxfId="12" priority="30">
      <formula>LEN(TRIM(B5))=0</formula>
    </cfRule>
    <cfRule type="cellIs" dxfId="11" priority="29" operator="equal">
      <formula>0</formula>
    </cfRule>
  </conditionalFormatting>
  <conditionalFormatting sqref="B10">
    <cfRule type="containsBlanks" dxfId="10" priority="28">
      <formula>LEN(TRIM(B10))=0</formula>
    </cfRule>
    <cfRule type="cellIs" dxfId="9" priority="27" operator="equal">
      <formula>0</formula>
    </cfRule>
  </conditionalFormatting>
  <conditionalFormatting sqref="B12">
    <cfRule type="cellIs" dxfId="8" priority="23" operator="equal">
      <formula>0</formula>
    </cfRule>
    <cfRule type="containsBlanks" dxfId="7" priority="24">
      <formula>LEN(TRIM(B12))=0</formula>
    </cfRule>
  </conditionalFormatting>
  <conditionalFormatting sqref="B14:B17">
    <cfRule type="containsBlanks" dxfId="6" priority="20">
      <formula>LEN(TRIM(B14))=0</formula>
    </cfRule>
    <cfRule type="cellIs" dxfId="5" priority="19" operator="equal">
      <formula>0</formula>
    </cfRule>
  </conditionalFormatting>
  <conditionalFormatting sqref="B19:B23">
    <cfRule type="containsBlanks" dxfId="4" priority="16">
      <formula>LEN(TRIM(B19))=0</formula>
    </cfRule>
    <cfRule type="cellIs" dxfId="3" priority="15" operator="equal">
      <formula>0</formula>
    </cfRule>
  </conditionalFormatting>
  <conditionalFormatting sqref="B25:B27">
    <cfRule type="containsBlanks" dxfId="2" priority="14">
      <formula>LEN(TRIM(B25))=0</formula>
    </cfRule>
    <cfRule type="cellIs" dxfId="1" priority="13" operator="equal">
      <formula>0</formula>
    </cfRule>
  </conditionalFormatting>
  <dataValidations count="1">
    <dataValidation allowBlank="1" showInputMessage="1" promptTitle="Comments" prompt="The assessor may add cluster-specific comments in this area..." sqref="B4 B9 B11 B13 B18 B24" xr:uid="{5FF21A30-C1DD-47E6-8ED9-C60724D190F0}"/>
  </dataValidations>
  <pageMargins left="0.51181102362204722" right="0.51181102362204722" top="0.51181102362204722" bottom="0.51181102362204722" header="0.51181102362204722" footer="0.51181102362204722"/>
  <pageSetup paperSize="9" scale="9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A1A31-2069-134E-B356-946D4C5D1E2C}">
  <sheetPr>
    <pageSetUpPr fitToPage="1"/>
  </sheetPr>
  <dimension ref="A1:G13"/>
  <sheetViews>
    <sheetView zoomScaleNormal="100" workbookViewId="0">
      <selection activeCell="B3" sqref="B3"/>
    </sheetView>
  </sheetViews>
  <sheetFormatPr baseColWidth="10" defaultRowHeight="15" x14ac:dyDescent="0.2"/>
  <cols>
    <col min="1" max="1" width="26" customWidth="1"/>
    <col min="2" max="2" width="55.6640625" customWidth="1"/>
    <col min="3" max="3" width="10.83203125" style="18" customWidth="1"/>
    <col min="4" max="4" width="7" customWidth="1"/>
    <col min="5" max="5" width="25.83203125" customWidth="1"/>
    <col min="6" max="6" width="55.83203125" customWidth="1"/>
    <col min="7" max="7" width="10" style="18" bestFit="1" customWidth="1"/>
  </cols>
  <sheetData>
    <row r="1" spans="1:7" ht="63" customHeight="1" thickBot="1" x14ac:dyDescent="0.25">
      <c r="A1" s="89" t="s">
        <v>310</v>
      </c>
      <c r="B1" s="90"/>
      <c r="C1" s="90"/>
      <c r="D1" s="90"/>
      <c r="E1" s="90"/>
      <c r="F1" s="90"/>
      <c r="G1" s="90"/>
    </row>
    <row r="2" spans="1:7" ht="42" thickTop="1" x14ac:dyDescent="0.3">
      <c r="A2" s="23" t="s">
        <v>309</v>
      </c>
      <c r="B2" s="24" t="s">
        <v>49</v>
      </c>
      <c r="C2" s="25" t="s">
        <v>50</v>
      </c>
      <c r="D2" s="14"/>
      <c r="E2" s="23" t="s">
        <v>0</v>
      </c>
      <c r="F2" s="24" t="s">
        <v>49</v>
      </c>
      <c r="G2" s="25" t="s">
        <v>50</v>
      </c>
    </row>
    <row r="3" spans="1:7" ht="76" customHeight="1" x14ac:dyDescent="0.2">
      <c r="A3" s="16" t="str">
        <f>'Foundational criteria - entry'!$A4</f>
        <v>1. Technical aspects</v>
      </c>
      <c r="B3" s="46" t="str">
        <f>CONCATENATE(IF('Foundational criteria - entry'!$A5&lt;&gt;admin!$A$22,'Foundational criteria - entry'!$A5&amp;CHAR(10),""),IF('Foundational criteria - entry'!$A6&lt;&gt;admin!$A$22,'Foundational criteria - entry'!$A6&amp;CHAR(10),""),IF('Foundational criteria - entry'!$A7&lt;&gt;admin!$A$22,'Foundational criteria - entry'!$A7&amp;CHAR(10),""),IF('Foundational criteria - entry'!$A8&lt;&gt;admin!$A$22,'Foundational criteria - entry'!$A8,""))</f>
        <v>1.a. Tool functioning accurately and rapidly
1.b. Reliable and available at all times
1.c. Adequate training resources
1.d. Easy to access help</v>
      </c>
      <c r="C3" s="34" t="str">
        <f>'Foundational criteria - entry'!E4</f>
        <v/>
      </c>
      <c r="D3" s="16"/>
      <c r="E3" s="16" t="str">
        <f>'Contextual criteria - entry'!$A4</f>
        <v>10. Data-protection compliance</v>
      </c>
      <c r="F3" s="46" t="str">
        <f>CONCATENATE(IF('Contextual criteria - entry'!$A5&lt;&gt;admin!$A$22,'Contextual criteria - entry'!$A5&amp;CHAR(10),""),IF('Contextual criteria - entry'!$A6&lt;&gt;admin!$A$22,'Contextual criteria - entry'!$A6,""))</f>
        <v>10.a. Compliant with applicable privacy laws
10.b. Complianty allows data sharing</v>
      </c>
      <c r="G3" s="34" t="str">
        <f>'Contextual criteria - entry'!E4</f>
        <v/>
      </c>
    </row>
    <row r="4" spans="1:7" ht="40" x14ac:dyDescent="0.2">
      <c r="A4" s="16" t="str">
        <f>'Foundational criteria - entry'!$A9</f>
        <v>2. Clinical utility and safety</v>
      </c>
      <c r="B4" s="46" t="str">
        <f>CONCATENATE(IF('Foundational criteria - entry'!$A10&lt;&gt;admin!$A$22,'Foundational criteria - entry'!$A10&amp;CHAR(10),""),IF('Foundational criteria - entry'!$A11&lt;&gt;admin!$A$22,'Foundational criteria - entry'!$A11&amp;CHAR(10),""),IF('Foundational criteria - entry'!$A12&lt;&gt;admin!$A$22,'Foundational criteria - entry'!$A12,""))</f>
        <v>2.a. Clinical evidence
2.b. Properly handles potentially dangerous information
2.c. Differentiates between clinical and technical feedback</v>
      </c>
      <c r="C4" s="34" t="str">
        <f>'Foundational criteria - entry'!E9</f>
        <v/>
      </c>
      <c r="D4" s="16"/>
      <c r="E4" s="16" t="str">
        <f>'Contextual criteria - entry'!$A7</f>
        <v>11. Safety regulatory compliance</v>
      </c>
      <c r="F4" s="46" t="str">
        <f>CONCATENATE(IF('Contextual criteria - entry'!$A8&lt;&gt;admin!$A$22,'Contextual criteria - entry'!$A8&amp;CHAR(10),""),IF('Contextual criteria - entry'!$A9&lt;&gt;admin!$A$22,'Contextual criteria - entry'!$A9,""))</f>
        <v>11.a. Gone through the proper certification processes
11.b. Disclaimer that the tool does not replace HCPs</v>
      </c>
      <c r="G4" s="34" t="str">
        <f>'Contextual criteria - entry'!E7</f>
        <v/>
      </c>
    </row>
    <row r="5" spans="1:7" ht="40" x14ac:dyDescent="0.2">
      <c r="A5" s="16" t="str">
        <f>'Foundational criteria - entry'!$A13</f>
        <v>3. Usability and human centricity</v>
      </c>
      <c r="B5" s="46" t="str">
        <f>CONCATENATE(IF('Foundational criteria - entry'!$A14&lt;&gt;admin!$A$22,'Foundational criteria - entry'!$A14&amp;CHAR(10),""),IF('Foundational criteria - entry'!$A15&lt;&gt;admin!$A$22,'Foundational criteria - entry'!$A15&amp;CHAR(10),""),IF('Foundational criteria - entry'!$A16&lt;&gt;admin!$A$22,'Foundational criteria - entry'!$A16&amp;CHAR(10),""),IF('Foundational criteria - entry'!$A17&lt;&gt;admin!$A$22,'Foundational criteria - entry'!$A17&amp;CHAR(10),""),IF('Foundational criteria - entry'!$A18&lt;&gt;admin!$A$22,'Foundational criteria - entry'!$A18&amp;CHAR(10),""),IF('Foundational criteria - entry'!$A19&lt;&gt;admin!$A$22,'Foundational criteria - entry'!$A19&amp;CHAR(10),""),IF('Foundational criteria - entry'!$A20&lt;&gt;admin!$A$22,'Foundational criteria - entry'!$A20&amp;CHAR(10),""),IF('Foundational criteria - entry'!$A21&lt;&gt;admin!$A$22,'Foundational criteria - entry'!$A21&amp;CHAR(10),""),IF('Foundational criteria - entry'!$A22&lt;&gt;admin!$A$22,'Foundational criteria - entry'!$A22,""))</f>
        <v>3.a. User research
3.b. Easy to navigate
3.c. Learnability
3.d. Visual design is appealing
3.e. Well structured
3.f. Evidence for user engagement
3.g. Ongoing feedback and call to action
3.h. Design appropriateness and accessiblity
3.i. Fosters HCP-patient interaction</v>
      </c>
      <c r="C5" s="34" t="str">
        <f>'Foundational criteria - entry'!E13</f>
        <v/>
      </c>
      <c r="D5" s="16"/>
      <c r="E5" s="16" t="str">
        <f>'Contextual criteria - entry'!$A10</f>
        <v>12. Interoperability and data integration</v>
      </c>
      <c r="F5" s="46" t="str">
        <f>CONCATENATE(IF('Contextual criteria - entry'!$A11&lt;&gt;admin!$A$22,'Contextual criteria - entry'!$A11,""))</f>
        <v>12.a. Allows data exchange</v>
      </c>
      <c r="G5" s="34" t="str">
        <f>'Contextual criteria - entry'!E10</f>
        <v/>
      </c>
    </row>
    <row r="6" spans="1:7" ht="20" x14ac:dyDescent="0.2">
      <c r="A6" s="16" t="str">
        <f>'Foundational criteria - entry'!$A23</f>
        <v>4. Data management</v>
      </c>
      <c r="B6" s="46" t="str">
        <f>CONCATENATE(IF('Foundational criteria - entry'!$A24&lt;&gt;admin!$A$22,'Foundational criteria - entry'!$A24&amp;CHAR(10),""),IF('Foundational criteria - entry'!$A25&lt;&gt;admin!$A$22,'Foundational criteria - entry'!$A25&amp;CHAR(10),""),IF('Foundational criteria - entry'!$A26&lt;&gt;admin!$A$22,'Foundational criteria - entry'!$A26&amp;CHAR(10),""),IF('Foundational criteria - entry'!$A27&lt;&gt;admin!$A$22,'Foundational criteria - entry'!$A27,""))</f>
        <v>4.a. Clear privacy policy
4.b. Respects informed consent
4.c. Data accessibility
4.d. Enables easy data deletion</v>
      </c>
      <c r="C6" s="34" t="str">
        <f>'Foundational criteria - entry'!E23</f>
        <v/>
      </c>
      <c r="D6" s="16"/>
      <c r="E6" s="16" t="str">
        <f>'Contextual criteria - entry'!$A12</f>
        <v>13. Cultural requirements</v>
      </c>
      <c r="F6" s="46" t="str">
        <f>CONCATENATE(IF('Contextual criteria - entry'!$A13&lt;&gt;admin!$A$22,'Contextual criteria - entry'!$A13,""))</f>
        <v>13.a. Culturally relevant factors</v>
      </c>
      <c r="G6" s="34" t="str">
        <f>'Contextual criteria - entry'!E12</f>
        <v/>
      </c>
    </row>
    <row r="7" spans="1:7" ht="20" x14ac:dyDescent="0.2">
      <c r="A7" s="16" t="str">
        <f>'Foundational criteria - entry'!$A28</f>
        <v>5. Functionality</v>
      </c>
      <c r="B7" s="46" t="str">
        <f>CONCATENATE(IF('Foundational criteria - entry'!$A29&lt;&gt;admin!$A$22,'Foundational criteria - entry'!$A29&amp;CHAR(10),""),IF('Foundational criteria - entry'!$A30&lt;&gt;admin!$A$22,'Foundational criteria - entry'!$A30&amp;CHAR(10),""),IF('Foundational criteria - entry'!$A31&lt;&gt;admin!$A$22,'Foundational criteria - entry'!$A31&amp;CHAR(10),""),IF('Foundational criteria - entry'!$A32&lt;&gt;admin!$A$22,'Foundational criteria - entry'!$A32,""))</f>
        <v xml:space="preserve">5.a. Clear info about features and use
5.b. Functionality is clearly identifiable
5.c. Specificmeasurable and achievable goals
5.d. Interactive features are customisable </v>
      </c>
      <c r="C7" s="34" t="str">
        <f>'Foundational criteria - entry'!E28</f>
        <v/>
      </c>
      <c r="D7" s="16"/>
      <c r="E7" s="16" t="str">
        <f>'Contextual criteria - entry'!$A14</f>
        <v>14. Affordability</v>
      </c>
      <c r="F7" s="46" t="str">
        <f>CONCATENATE(IF('Contextual criteria - entry'!$A15&lt;&gt;admin!$A$22,'Contextual criteria - entry'!$A15,""))</f>
        <v>14.a. Affordability and business model transparency</v>
      </c>
      <c r="G7" s="34" t="str">
        <f>'Contextual criteria - entry'!E14</f>
        <v/>
      </c>
    </row>
    <row r="8" spans="1:7" ht="20" x14ac:dyDescent="0.2">
      <c r="A8" s="16" t="str">
        <f>'Foundational criteria - entry'!$A33</f>
        <v>6. Content</v>
      </c>
      <c r="B8" s="46" t="str">
        <f>CONCATENATE(IF('Foundational criteria - entry'!$A34&lt;&gt;admin!$A$22,'Foundational criteria - entry'!$A34&amp;CHAR(10),""),IF('Foundational criteria - entry'!$A35&lt;&gt;admin!$A$22,'Foundational criteria - entry'!$A35&amp;CHAR(10),""),IF('Foundational criteria - entry'!$A36&lt;&gt;admin!$A$22,'Foundational criteria - entry'!$A36&amp;CHAR(10),""),IF('Foundational criteria - entry'!$A37&lt;&gt;admin!$A$22,'Foundational criteria - entry'!$A37&amp;CHAR(10),""),IF('Foundational criteria - entry'!$A38&lt;&gt;admin!$A$22,'Foundational criteria - entry'!$A38&amp;CHAR(10),""),IF('Foundational criteria - entry'!$A39&lt;&gt;admin!$A$22,'Foundational criteria - entry'!$A39&amp;CHAR(10),""),IF('Foundational criteria - entry'!$A40&lt;&gt;admin!$A$22,'Foundational criteria - entry'!$A40,""))</f>
        <v>6.a. Content is accuratecompleteconsistentand timely
6.b. Content is appropriate for target audience
6.c. Sufficient information
6.e. Content reviewed by patients
6.f. Quality information from credible sources
6.g. Content reviewed by HCPs
6.h. Content relevant for its specified purpose</v>
      </c>
      <c r="C8" s="34" t="str">
        <f>'Foundational criteria - entry'!E33</f>
        <v/>
      </c>
      <c r="D8" s="16"/>
      <c r="E8" s="16" t="str">
        <f>'Contextual criteria - entry'!$A16</f>
        <v xml:space="preserve">15. Cost-benefit </v>
      </c>
      <c r="F8" s="46" t="str">
        <f>CONCATENATE(IF('Contextual criteria - entry'!$A17&lt;&gt;admin!$A$22,'Contextual criteria - entry'!$A17,""))</f>
        <v>15.a. Cost-benefit analysis</v>
      </c>
      <c r="G8" s="34" t="str">
        <f>'Contextual criteria - entry'!E16</f>
        <v/>
      </c>
    </row>
    <row r="9" spans="1:7" ht="20" x14ac:dyDescent="0.2">
      <c r="A9" s="16" t="str">
        <f>'Foundational criteria - entry'!$A41</f>
        <v>7. Endorsement</v>
      </c>
      <c r="B9" s="46" t="str">
        <f>CONCATENATE(IF('Foundational criteria - entry'!$A42&lt;&gt;admin!$A$22,'Foundational criteria - entry'!$A42,""))</f>
        <v>7.a. Verified and endorsed by a health authority</v>
      </c>
      <c r="C9" s="34" t="str">
        <f>'Foundational criteria - entry'!E41</f>
        <v/>
      </c>
      <c r="D9" s="16"/>
      <c r="E9" s="16" t="str">
        <f>'Contextual criteria - entry'!$A18</f>
        <v>16. Implementatability</v>
      </c>
      <c r="F9" s="46" t="str">
        <f>CONCATENATE(IF('Contextual criteria - entry'!$A19&lt;&gt;admin!$A$22,'Contextual criteria - entry'!$A19&amp;CHAR(10),""),IF('Contextual criteria - entry'!$A20&lt;&gt;admin!$A$22,'Contextual criteria - entry'!$A20,""))</f>
        <v>16.a. Resources required to scale-up
16.b. Infrastructure readiness</v>
      </c>
      <c r="G9" s="34" t="str">
        <f>'Contextual criteria - entry'!E18</f>
        <v/>
      </c>
    </row>
    <row r="10" spans="1:7" ht="20" x14ac:dyDescent="0.2">
      <c r="A10" s="16" t="str">
        <f>'Foundational criteria - entry'!$A43</f>
        <v xml:space="preserve">8. Maintenance </v>
      </c>
      <c r="B10" s="46" t="str">
        <f>CONCATENATE(IF('Foundational criteria - entry'!$A44&lt;&gt;admin!$A$22,'Foundational criteria - entry'!$A44,""))</f>
        <v>8.a. Periodic updates and maintenance</v>
      </c>
      <c r="C10" s="34" t="str">
        <f>'Foundational criteria - entry'!E43</f>
        <v/>
      </c>
      <c r="D10" s="16"/>
      <c r="E10" s="16"/>
      <c r="F10" s="46"/>
      <c r="G10" s="19"/>
    </row>
    <row r="11" spans="1:7" ht="20" x14ac:dyDescent="0.25">
      <c r="A11" s="16" t="str">
        <f>'Foundational criteria - entry'!$A45</f>
        <v>9. Developer</v>
      </c>
      <c r="B11" s="46" t="str">
        <f>CONCATENATE(IF('Foundational criteria - entry'!$A46&lt;&gt;admin!$A$22,'Foundational criteria - entry'!$A46&amp;CHAR(10),""),IF('Foundational criteria - entry'!$A47&lt;&gt;admin!$A$22,'Foundational criteria - entry'!$A47&amp;CHAR(10),""),IF('Foundational criteria - entry'!$A48&lt;&gt;admin!$A$22,'Foundational criteria - entry'!$A48,""))</f>
        <v>9.a. Ethical conduct 
9.b. Developer interaction quality
9.c. Proactive approach to user needs</v>
      </c>
      <c r="C11" s="34" t="str">
        <f>'Foundational criteria - entry'!E45</f>
        <v/>
      </c>
      <c r="D11" s="15"/>
      <c r="E11" s="15"/>
      <c r="F11" s="46"/>
      <c r="G11" s="20"/>
    </row>
    <row r="12" spans="1:7" x14ac:dyDescent="0.2">
      <c r="A12" s="1"/>
      <c r="B12" s="1"/>
      <c r="C12" s="21"/>
      <c r="D12" s="22"/>
      <c r="E12" s="22"/>
      <c r="F12" s="22"/>
      <c r="G12" s="21"/>
    </row>
    <row r="13" spans="1:7" x14ac:dyDescent="0.2">
      <c r="A13" s="1"/>
      <c r="B13" s="1"/>
      <c r="C13" s="21"/>
      <c r="D13" s="22"/>
      <c r="E13" s="22"/>
      <c r="F13" s="22"/>
      <c r="G13" s="21"/>
    </row>
  </sheetData>
  <sheetProtection sheet="1" objects="1" scenarios="1" formatCells="0" formatColumns="0" formatRows="0"/>
  <mergeCells count="1">
    <mergeCell ref="A1:G1"/>
  </mergeCells>
  <conditionalFormatting sqref="C3:C11 G3:G9">
    <cfRule type="colorScale" priority="1">
      <colorScale>
        <cfvo type="num" val="0"/>
        <cfvo type="num" val="2.5"/>
        <cfvo type="num" val="5"/>
        <color rgb="FFFF0000"/>
        <color rgb="FFFFEB84"/>
        <color rgb="FF00B050"/>
      </colorScale>
    </cfRule>
    <cfRule type="colorScale" priority="4">
      <colorScale>
        <cfvo type="num" val="0"/>
        <cfvo type="percentile" val="50"/>
        <cfvo type="num" val="5"/>
        <color rgb="FFFF0000"/>
        <color rgb="FFFFEB84"/>
        <color rgb="FF92D050"/>
      </colorScale>
    </cfRule>
    <cfRule type="colorScale" priority="5">
      <colorScale>
        <cfvo type="num" val="0"/>
        <cfvo type="percentile" val="50"/>
        <cfvo type="num" val="5"/>
        <color rgb="FFFF7128"/>
        <color rgb="FFFFEB84"/>
        <color rgb="FF92D050"/>
      </colorScale>
    </cfRule>
  </conditionalFormatting>
  <conditionalFormatting sqref="G3:G9 C3:C11">
    <cfRule type="colorScale" priority="2">
      <colorScale>
        <cfvo type="min"/>
        <cfvo type="percentile" val="50"/>
        <cfvo type="max"/>
        <color theme="5" tint="0.39997558519241921"/>
        <color rgb="FFFFEB84"/>
        <color theme="6" tint="-0.249977111117893"/>
      </colorScale>
    </cfRule>
    <cfRule type="colorScale" priority="3">
      <colorScale>
        <cfvo type="num" val="0"/>
        <cfvo type="percentile" val="50"/>
        <cfvo type="num" val="5"/>
        <color theme="5" tint="0.39997558519241921"/>
        <color rgb="FFFFEB84"/>
        <color rgb="FF00B050"/>
      </colorScale>
    </cfRule>
  </conditionalFormatting>
  <pageMargins left="0.5" right="0.5" top="0.5" bottom="0.5" header="0.3" footer="0.3"/>
  <pageSetup paperSize="9" scale="6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35049-37F7-DD4A-AB98-CA73F258A383}">
  <dimension ref="A1:G218"/>
  <sheetViews>
    <sheetView zoomScaleNormal="100" zoomScaleSheetLayoutView="90" workbookViewId="0">
      <selection activeCell="B4" sqref="B4"/>
    </sheetView>
  </sheetViews>
  <sheetFormatPr baseColWidth="10" defaultRowHeight="15" x14ac:dyDescent="0.2"/>
  <cols>
    <col min="1" max="1" width="26" customWidth="1"/>
    <col min="2" max="2" width="55.6640625" customWidth="1"/>
    <col min="3" max="3" width="47" customWidth="1"/>
    <col min="4" max="4" width="58.83203125" customWidth="1"/>
    <col min="5" max="5" width="10.83203125" style="36"/>
  </cols>
  <sheetData>
    <row r="1" spans="1:7" ht="72" customHeight="1" x14ac:dyDescent="0.2">
      <c r="A1" s="91" t="s">
        <v>330</v>
      </c>
      <c r="B1" s="91"/>
      <c r="C1" s="91"/>
      <c r="D1" s="91"/>
      <c r="E1" s="73"/>
    </row>
    <row r="3" spans="1:7" ht="40" x14ac:dyDescent="0.2">
      <c r="A3" s="38" t="s">
        <v>309</v>
      </c>
      <c r="B3" s="38" t="s">
        <v>49</v>
      </c>
      <c r="C3" s="39" t="s">
        <v>249</v>
      </c>
      <c r="D3" s="39" t="s">
        <v>248</v>
      </c>
      <c r="E3" s="35" t="s">
        <v>50</v>
      </c>
      <c r="F3" s="1"/>
      <c r="G3" s="1"/>
    </row>
    <row r="4" spans="1:7" ht="32" x14ac:dyDescent="0.2">
      <c r="A4" s="16" t="s">
        <v>12</v>
      </c>
      <c r="B4" s="46" t="str">
        <f>CONCATENATE(IF('Foundational criteria - entry'!A5&lt;&gt;admin!$A$22,'Foundational criteria - entry'!A5&amp;CHAR(10),""),IF('Foundational criteria - entry'!A6&lt;&gt;admin!$A$22,'Foundational criteria - entry'!A6&amp;CHAR(10),""),IF('Foundational criteria - entry'!A7&lt;&gt;admin!$A$22,'Foundational criteria - entry'!A7&amp;CHAR(10),""),IF('Foundational criteria - entry'!A8&lt;&gt;admin!$A$22,'Foundational criteria - entry'!A8,""))</f>
        <v>1.a. Tool functioning accurately and rapidly
1.b. Reliable and available at all times
1.c. Adequate training resources
1.d. Easy to access help</v>
      </c>
      <c r="C4" s="47" t="str">
        <f>'Foundational criteria - entry'!B4</f>
        <v>The assessor may add cluster-specific comments in this area...</v>
      </c>
      <c r="D4" s="47" t="str">
        <f>IF(ISERROR('Foundational criteria - entry'!$E4),admin!$A$28,_xlfn.TEXTJOIN(CHAR(10),TRUE,Results!A2:A5))</f>
        <v>1.a.  not rated
1.b.  not rated
1.c.  not rated
1.d.  not rated</v>
      </c>
      <c r="E4" s="44" t="str">
        <f>'Foundational criteria - entry'!E4</f>
        <v/>
      </c>
      <c r="F4" s="52" t="str">
        <f>IF(OR(ISERROR(E4),COUNTIF($D4, "*"&amp;admin!$A$26&amp;"*")=1),admin!$A$27,"")</f>
        <v>Please rate all relevant criteria</v>
      </c>
    </row>
    <row r="5" spans="1:7" ht="40" x14ac:dyDescent="0.2">
      <c r="A5" s="16" t="s">
        <v>19</v>
      </c>
      <c r="B5" s="46" t="str">
        <f>CONCATENATE(IF('Foundational criteria - entry'!A10&lt;&gt;admin!$A$22,'Foundational criteria - entry'!A10&amp;CHAR(10),""),IF('Foundational criteria - entry'!A11&lt;&gt;admin!$A$22,'Foundational criteria - entry'!A11&amp;CHAR(10),""),IF('Foundational criteria - entry'!A12&lt;&gt;admin!$A$22,'Foundational criteria - entry'!A12,""))</f>
        <v>2.a. Clinical evidence
2.b. Properly handles potentially dangerous information
2.c. Differentiates between clinical and technical feedback</v>
      </c>
      <c r="C5" s="47" t="str">
        <f>'Foundational criteria - entry'!B9</f>
        <v>The assessor may add cluster-specific comments in this area...</v>
      </c>
      <c r="D5" s="47" t="str">
        <f>IF(ISERROR('Foundational criteria - entry'!$E9),admin!$A$28,_xlfn.TEXTJOIN(CHAR(10),TRUE,Results!A7:A9))</f>
        <v>2.a.  not rated
2.b.  not rated
2.c.  not rated</v>
      </c>
      <c r="E5" s="44" t="str">
        <f>'Foundational criteria - entry'!E9</f>
        <v/>
      </c>
      <c r="F5" s="52" t="str">
        <f>IF(OR(ISERROR(E5),COUNTIF($D5, "*"&amp;admin!$A$26&amp;"*")=1),admin!$A$27,"")</f>
        <v>Please rate all relevant criteria</v>
      </c>
    </row>
    <row r="6" spans="1:7" ht="40" x14ac:dyDescent="0.2">
      <c r="A6" s="16" t="s">
        <v>20</v>
      </c>
      <c r="B6" s="46" t="str">
        <f>CONCATENATE(IF('Foundational criteria - entry'!A14&lt;&gt;admin!$A$22,'Foundational criteria - entry'!A14&amp;CHAR(10),""),IF('Foundational criteria - entry'!A15&lt;&gt;admin!$A$22,'Foundational criteria - entry'!A15&amp;CHAR(10),""),IF('Foundational criteria - entry'!A16&lt;&gt;admin!$A$22,'Foundational criteria - entry'!A16&amp;CHAR(10),""),IF('Foundational criteria - entry'!A17&lt;&gt;admin!$A$22,'Foundational criteria - entry'!A17&amp;CHAR(10),""),IF('Foundational criteria - entry'!A18&lt;&gt;admin!$A$22,'Foundational criteria - entry'!A18&amp;CHAR(10),""),IF('Foundational criteria - entry'!A19&lt;&gt;admin!$A$22,'Foundational criteria - entry'!A19&amp;CHAR(10),""),IF('Foundational criteria - entry'!A20&lt;&gt;admin!$A$22,'Foundational criteria - entry'!A20&amp;CHAR(10),""),IF('Foundational criteria - entry'!A21&lt;&gt;admin!$A$22,'Foundational criteria - entry'!A21&amp;CHAR(10),""),IF('Foundational criteria - entry'!A22&lt;&gt;admin!$A$22,'Foundational criteria - entry'!A22,""))</f>
        <v>3.a. User research
3.b. Easy to navigate
3.c. Learnability
3.d. Visual design is appealing
3.e. Well structured
3.f. Evidence for user engagement
3.g. Ongoing feedback and call to action
3.h. Design appropriateness and accessiblity
3.i. Fosters HCP-patient interaction</v>
      </c>
      <c r="C6" s="47" t="str">
        <f>'Foundational criteria - entry'!B13</f>
        <v>The assessor may add cluster-specific comments in this area...</v>
      </c>
      <c r="D6" s="47" t="str">
        <f>IF(ISERROR('Foundational criteria - entry'!$E13),admin!$A$28,_xlfn.TEXTJOIN(CHAR(10),TRUE,Results!A11:A19))</f>
        <v>3.a.  not rated
3.b.  not rated
3.c.  not rated
3.d.  not rated
3.e.  not rated
3.f.  not rated
3.g.  not rated
3.h.  not rated
3.i.  not rated</v>
      </c>
      <c r="E6" s="44" t="str">
        <f>'Foundational criteria - entry'!E13</f>
        <v/>
      </c>
      <c r="F6" s="52" t="str">
        <f>IF(OR(ISERROR(E6),COUNTIF($D6, "*"&amp;admin!$A$26&amp;"*")=1),admin!$A$27,"")</f>
        <v>Please rate all relevant criteria</v>
      </c>
    </row>
    <row r="7" spans="1:7" ht="32" x14ac:dyDescent="0.2">
      <c r="A7" s="16" t="s">
        <v>21</v>
      </c>
      <c r="B7" s="46" t="str">
        <f>CONCATENATE(IF('Foundational criteria - entry'!A24&lt;&gt;admin!$A$22,'Foundational criteria - entry'!A24&amp;CHAR(10),""),IF('Foundational criteria - entry'!A25&lt;&gt;admin!$A$22,'Foundational criteria - entry'!A25&amp;CHAR(10),""),IF('Foundational criteria - entry'!A26&lt;&gt;admin!$A$22,'Foundational criteria - entry'!A26&amp;CHAR(10),""),IF('Foundational criteria - entry'!A27&lt;&gt;admin!$A$22,'Foundational criteria - entry'!A27,""))</f>
        <v>4.a. Clear privacy policy
4.b. Respects informed consent
4.c. Data accessibility
4.d. Enables easy data deletion</v>
      </c>
      <c r="C7" s="47" t="str">
        <f>'Foundational criteria - entry'!B23</f>
        <v>The assessor may add cluster-specific comments in this area...</v>
      </c>
      <c r="D7" s="47" t="str">
        <f>IF(ISERROR('Foundational criteria - entry'!$E23),admin!$A$28,_xlfn.TEXTJOIN(CHAR(10),TRUE,Results!A21:A24))</f>
        <v>4.a.  not rated
4.b.  not rated
4.c.  not rated
4.d.  not rated</v>
      </c>
      <c r="E7" s="44" t="str">
        <f>'Foundational criteria - entry'!E23</f>
        <v/>
      </c>
      <c r="F7" s="52" t="str">
        <f>IF(OR(ISERROR(E7),COUNTIF($D7, "*"&amp;admin!$A$26&amp;"*")=1),admin!$A$27,"")</f>
        <v>Please rate all relevant criteria</v>
      </c>
    </row>
    <row r="8" spans="1:7" ht="32" x14ac:dyDescent="0.2">
      <c r="A8" s="16" t="s">
        <v>22</v>
      </c>
      <c r="B8" s="46" t="str">
        <f>CONCATENATE(IF('Foundational criteria - entry'!A29&lt;&gt;admin!$A$22,'Foundational criteria - entry'!A29&amp;CHAR(10),""),IF('Foundational criteria - entry'!A30&lt;&gt;admin!$A$22,'Foundational criteria - entry'!A30&amp;CHAR(10),""),IF('Foundational criteria - entry'!A31&lt;&gt;admin!$A$22,'Foundational criteria - entry'!A31&amp;CHAR(10),""),IF('Foundational criteria - entry'!A32&lt;&gt;admin!$A$22,'Foundational criteria - entry'!A32,""))</f>
        <v xml:space="preserve">5.a. Clear info about features and use
5.b. Functionality is clearly identifiable
5.c. Specificmeasurable and achievable goals
5.d. Interactive features are customisable </v>
      </c>
      <c r="C8" s="47" t="str">
        <f>'Foundational criteria - entry'!B28</f>
        <v>The assessor may add cluster-specific comments in this area...</v>
      </c>
      <c r="D8" s="47" t="str">
        <f>IF(ISERROR('Foundational criteria - entry'!$E28),admin!$A$28,_xlfn.TEXTJOIN(CHAR(10),TRUE,Results!A26:A29))</f>
        <v>5.a.  not rated
5.b.  not rated
5.c.  not rated
5.d.  not rated</v>
      </c>
      <c r="E8" s="44" t="str">
        <f>'Foundational criteria - entry'!E28</f>
        <v/>
      </c>
      <c r="F8" s="52" t="str">
        <f>IF(OR(ISERROR(E8),COUNTIF($D8, "*"&amp;admin!$A$26&amp;"*")=1),admin!$A$27,"")</f>
        <v>Please rate all relevant criteria</v>
      </c>
    </row>
    <row r="9" spans="1:7" ht="32" x14ac:dyDescent="0.2">
      <c r="A9" s="16" t="s">
        <v>23</v>
      </c>
      <c r="B9" s="46" t="str">
        <f>CONCATENATE(IF('Foundational criteria - entry'!A34&lt;&gt;admin!$A$22,'Foundational criteria - entry'!A34&amp;CHAR(10),""),IF('Foundational criteria - entry'!A35&lt;&gt;admin!$A$22,'Foundational criteria - entry'!A35&amp;CHAR(10),""),IF('Foundational criteria - entry'!A36&lt;&gt;admin!$A$22,'Foundational criteria - entry'!A36&amp;CHAR(10),""),IF('Foundational criteria - entry'!A37&lt;&gt;admin!$A$22,'Foundational criteria - entry'!A37&amp;CHAR(10),""),IF('Foundational criteria - entry'!A38&lt;&gt;admin!$A$22,'Foundational criteria - entry'!A38&amp;CHAR(10),""),IF('Foundational criteria - entry'!A39&lt;&gt;admin!$A$22,'Foundational criteria - entry'!A39&amp;CHAR(10),""),IF('Foundational criteria - entry'!A40&lt;&gt;admin!$A$22,'Foundational criteria - entry'!A40,""))</f>
        <v>6.a. Content is accuratecompleteconsistentand timely
6.b. Content is appropriate for target audience
6.c. Sufficient information
6.e. Content reviewed by patients
6.f. Quality information from credible sources
6.g. Content reviewed by HCPs
6.h. Content relevant for its specified purpose</v>
      </c>
      <c r="C9" s="47" t="str">
        <f>'Foundational criteria - entry'!B33</f>
        <v>The assessor may add cluster-specific comments in this area...</v>
      </c>
      <c r="D9" s="47" t="str">
        <f>IF(ISERROR('Foundational criteria - entry'!$E33),admin!$A$28,_xlfn.TEXTJOIN(CHAR(10),TRUE,Results!A31:A37))</f>
        <v>6.a.  not rated
6.b.  not rated
6.c.  not rated
6.e.  not rated
6.f.  not rated
6.g.  not rated
6.h.  not rated</v>
      </c>
      <c r="E9" s="44" t="str">
        <f>'Foundational criteria - entry'!E33</f>
        <v/>
      </c>
      <c r="F9" s="52" t="str">
        <f>IF(OR(ISERROR(E9),COUNTIF($D9, "*"&amp;admin!$A$26&amp;"*")=1),admin!$A$27,"")</f>
        <v>Please rate all relevant criteria</v>
      </c>
    </row>
    <row r="10" spans="1:7" ht="32" x14ac:dyDescent="0.2">
      <c r="A10" s="16" t="s">
        <v>24</v>
      </c>
      <c r="B10" s="46" t="str">
        <f>CONCATENATE(IF('Foundational criteria - entry'!A42&lt;&gt;admin!$A$22,'Foundational criteria - entry'!A42,""))</f>
        <v>7.a. Verified and endorsed by a health authority</v>
      </c>
      <c r="C10" s="47" t="str">
        <f>'Foundational criteria - entry'!B41</f>
        <v>The assessor may add cluster-specific comments in this area...</v>
      </c>
      <c r="D10" s="47" t="str">
        <f>IF(ISERROR('Foundational criteria - entry'!$E41),admin!$A$28,_xlfn.TEXTJOIN(CHAR(10),TRUE,Results!A39))</f>
        <v>7.a.  not rated</v>
      </c>
      <c r="E10" s="44" t="str">
        <f>'Foundational criteria - entry'!E41</f>
        <v/>
      </c>
      <c r="F10" s="52" t="str">
        <f>IF(OR(ISERROR(E10),COUNTIF($D10, "*"&amp;admin!$A$26&amp;"*")=1),admin!$A$27,"")</f>
        <v>Please rate all relevant criteria</v>
      </c>
    </row>
    <row r="11" spans="1:7" ht="32" x14ac:dyDescent="0.2">
      <c r="A11" s="16" t="s">
        <v>44</v>
      </c>
      <c r="B11" s="46" t="str">
        <f>CONCATENATE(IF('Foundational criteria - entry'!A44&lt;&gt;admin!$A$22,'Foundational criteria - entry'!A44,""))</f>
        <v>8.a. Periodic updates and maintenance</v>
      </c>
      <c r="C11" s="47" t="str">
        <f>'Foundational criteria - entry'!B43</f>
        <v>The assessor may add cluster-specific comments in this area...</v>
      </c>
      <c r="D11" s="47" t="str">
        <f>IF(ISERROR('Foundational criteria - entry'!$E43),admin!$A$28,_xlfn.TEXTJOIN(CHAR(10),TRUE,Results!A41))</f>
        <v>8.a.  not rated</v>
      </c>
      <c r="E11" s="44" t="str">
        <f>'Foundational criteria - entry'!E43</f>
        <v/>
      </c>
      <c r="F11" s="52" t="str">
        <f>IF(OR(ISERROR(E11),COUNTIF($D11, "*"&amp;admin!$A$26&amp;"*")=1),admin!$A$27,"")</f>
        <v>Please rate all relevant criteria</v>
      </c>
    </row>
    <row r="12" spans="1:7" ht="32" x14ac:dyDescent="0.2">
      <c r="A12" s="16" t="s">
        <v>25</v>
      </c>
      <c r="B12" s="46" t="str">
        <f>CONCATENATE(IF('Foundational criteria - entry'!A46&lt;&gt;admin!$A$22,'Foundational criteria - entry'!A46&amp;CHAR(10),""),IF('Foundational criteria - entry'!A47&lt;&gt;admin!$A$22,'Foundational criteria - entry'!A47&amp;CHAR(10),""),IF('Foundational criteria - entry'!A48&lt;&gt;admin!$A$22,'Foundational criteria - entry'!A48,""))</f>
        <v>9.a. Ethical conduct 
9.b. Developer interaction quality
9.c. Proactive approach to user needs</v>
      </c>
      <c r="C12" s="47" t="str">
        <f>'Foundational criteria - entry'!B45</f>
        <v>The assessor may add cluster-specific comments in this area...</v>
      </c>
      <c r="D12" s="47" t="str">
        <f>IF(ISERROR('Foundational criteria - entry'!$E45),admin!$A$28,_xlfn.TEXTJOIN(CHAR(10),TRUE,Results!A43:A45))</f>
        <v>9.a.  not rated
9.b.  not rated
9.c.  not rated</v>
      </c>
      <c r="E12" s="44" t="str">
        <f>'Foundational criteria - entry'!E45</f>
        <v/>
      </c>
      <c r="F12" s="52" t="str">
        <f>IF(OR(ISERROR(E12),COUNTIF($D12, "*"&amp;admin!$A$26&amp;"*")=1),admin!$A$27,"")</f>
        <v>Please rate all relevant criteria</v>
      </c>
    </row>
    <row r="13" spans="1:7" ht="40" x14ac:dyDescent="0.2">
      <c r="A13" s="38" t="s">
        <v>0</v>
      </c>
      <c r="B13" s="37" t="s">
        <v>49</v>
      </c>
      <c r="C13" s="39" t="s">
        <v>249</v>
      </c>
      <c r="D13" s="39" t="s">
        <v>248</v>
      </c>
      <c r="E13" s="45" t="s">
        <v>50</v>
      </c>
      <c r="F13" s="52"/>
    </row>
    <row r="14" spans="1:7" ht="40" x14ac:dyDescent="0.2">
      <c r="A14" s="16" t="s">
        <v>247</v>
      </c>
      <c r="B14" s="46" t="str">
        <f>CONCATENATE(IF('Contextual criteria - entry'!A5&lt;&gt;admin!$A$22,'Contextual criteria - entry'!A5&amp;CHAR(10),""),IF('Contextual criteria - entry'!A6&lt;&gt;admin!$A$22,'Contextual criteria - entry'!A6,""))</f>
        <v>10.a. Compliant with applicable privacy laws
10.b. Complianty allows data sharing</v>
      </c>
      <c r="C14" s="47" t="str">
        <f>'Contextual criteria - entry'!B4</f>
        <v>The assessor may add cluster-specific comments in this area...</v>
      </c>
      <c r="D14" s="47" t="str">
        <f>IF(ISERROR('Contextual criteria - entry'!$E4),admin!$A$29,_xlfn.TEXTJOIN(CHAR(10),TRUE,Results!A46:A47))</f>
        <v>10.a.  not rated
10.b.  not rated</v>
      </c>
      <c r="E14" s="44" t="str">
        <f>'Contextual criteria - entry'!E4</f>
        <v/>
      </c>
      <c r="F14" s="52" t="str">
        <f>IF(OR(ISERROR(E14),COUNTIF($D14, "*"&amp;admin!$A$26&amp;"*")=1),admin!$A$27,"")</f>
        <v>Please rate all relevant criteria</v>
      </c>
    </row>
    <row r="15" spans="1:7" ht="40" x14ac:dyDescent="0.2">
      <c r="A15" s="16" t="s">
        <v>26</v>
      </c>
      <c r="B15" s="46" t="str">
        <f>CONCATENATE(IF('Contextual criteria - entry'!A8&lt;&gt;admin!$A$22,'Contextual criteria - entry'!A8&amp;CHAR(10),""),IF('Contextual criteria - entry'!A9&lt;&gt;admin!$A$22,'Contextual criteria - entry'!A9,""))</f>
        <v>11.a. Gone through the proper certification processes
11.b. Disclaimer that the tool does not replace HCPs</v>
      </c>
      <c r="C15" s="47" t="str">
        <f>'Contextual criteria - entry'!B7</f>
        <v>The assessor may add cluster-specific comments in this area...</v>
      </c>
      <c r="D15" s="47" t="str">
        <f>IF(ISERROR('Contextual criteria - entry'!$E7),admin!$A$29,_xlfn.TEXTJOIN(CHAR(10),TRUE,Results!A49:A50))</f>
        <v>11.a.  not rated
11.b.  not rated</v>
      </c>
      <c r="E15" s="44" t="str">
        <f>'Contextual criteria - entry'!E7</f>
        <v/>
      </c>
      <c r="F15" s="52" t="str">
        <f>IF(OR(ISERROR(E15),COUNTIF($D15, "*"&amp;admin!$A$26&amp;"*")=1),admin!$A$27,"")</f>
        <v>Please rate all relevant criteria</v>
      </c>
    </row>
    <row r="16" spans="1:7" ht="40" x14ac:dyDescent="0.2">
      <c r="A16" s="16" t="s">
        <v>27</v>
      </c>
      <c r="B16" s="46" t="str">
        <f>CONCATENATE(IF('Contextual criteria - entry'!A11&lt;&gt;admin!$A$22,'Contextual criteria - entry'!A11,""))</f>
        <v>12.a. Allows data exchange</v>
      </c>
      <c r="C16" s="47" t="str">
        <f>'Contextual criteria - entry'!B10</f>
        <v>The assessor may add cluster-specific comments in this area...</v>
      </c>
      <c r="D16" s="47" t="str">
        <f>IF(ISERROR('Contextual criteria - entry'!$E10),admin!$A$29,_xlfn.TEXTJOIN(CHAR(10),TRUE,Results!A52))</f>
        <v>12.a.  not rated</v>
      </c>
      <c r="E16" s="44" t="str">
        <f>'Contextual criteria - entry'!E10</f>
        <v/>
      </c>
      <c r="F16" s="52" t="str">
        <f>IF(OR(ISERROR(E16),COUNTIF($D16, "*"&amp;admin!$A$26&amp;"*")=1),admin!$A$27,"")</f>
        <v>Please rate all relevant criteria</v>
      </c>
    </row>
    <row r="17" spans="1:6" ht="32" x14ac:dyDescent="0.2">
      <c r="A17" s="16" t="s">
        <v>28</v>
      </c>
      <c r="B17" s="46" t="str">
        <f>CONCATENATE(IF('Contextual criteria - entry'!A13&lt;&gt;admin!$A$22,'Contextual criteria - entry'!A13,""))</f>
        <v>13.a. Culturally relevant factors</v>
      </c>
      <c r="C17" s="47" t="str">
        <f>'Contextual criteria - entry'!B12</f>
        <v>The assessor may add cluster-specific comments in this area...</v>
      </c>
      <c r="D17" s="47" t="str">
        <f>IF(ISERROR('Contextual criteria - entry'!$E12),admin!$A$29,_xlfn.TEXTJOIN(CHAR(10),TRUE,Results!A54))</f>
        <v>13.a.  not rated</v>
      </c>
      <c r="E17" s="44" t="str">
        <f>'Contextual criteria - entry'!E12</f>
        <v/>
      </c>
      <c r="F17" s="52" t="str">
        <f>IF(OR(ISERROR(E17),COUNTIF($D17, "*"&amp;admin!$A$26&amp;"*")=1),admin!$A$27,"")</f>
        <v>Please rate all relevant criteria</v>
      </c>
    </row>
    <row r="18" spans="1:6" ht="32" x14ac:dyDescent="0.2">
      <c r="A18" s="16" t="s">
        <v>29</v>
      </c>
      <c r="B18" s="46" t="str">
        <f>CONCATENATE(IF('Contextual criteria - entry'!A15&lt;&gt;admin!$A$22,'Contextual criteria - entry'!A15,""))</f>
        <v>14.a. Affordability and business model transparency</v>
      </c>
      <c r="C18" s="47" t="str">
        <f>'Contextual criteria - entry'!B14</f>
        <v>The assessor may add cluster-specific comments in this area...</v>
      </c>
      <c r="D18" s="47" t="str">
        <f>IF(ISERROR('Contextual criteria - entry'!$E14),admin!$A$29,_xlfn.TEXTJOIN(CHAR(10),TRUE,Results!A56))</f>
        <v>14.a.  not rated</v>
      </c>
      <c r="E18" s="44" t="str">
        <f>'Contextual criteria - entry'!E14</f>
        <v/>
      </c>
      <c r="F18" s="52" t="str">
        <f>IF(OR(ISERROR(E18),COUNTIF($D18, "*"&amp;admin!$A$26&amp;"*")=1),admin!$A$27,"")</f>
        <v>Please rate all relevant criteria</v>
      </c>
    </row>
    <row r="19" spans="1:6" ht="32" x14ac:dyDescent="0.2">
      <c r="A19" s="16" t="s">
        <v>30</v>
      </c>
      <c r="B19" s="46" t="str">
        <f>CONCATENATE(IF('Contextual criteria - entry'!A17&lt;&gt;admin!$A$22,'Contextual criteria - entry'!A17,""))</f>
        <v>15.a. Cost-benefit analysis</v>
      </c>
      <c r="C19" s="47" t="str">
        <f>'Contextual criteria - entry'!B16</f>
        <v>The assessor may add cluster-specific comments in this area...</v>
      </c>
      <c r="D19" s="47" t="str">
        <f>IF(ISERROR('Contextual criteria - entry'!$E16),admin!$A$29,_xlfn.TEXTJOIN(CHAR(10),TRUE,Results!A58))</f>
        <v>15.a.  not rated</v>
      </c>
      <c r="E19" s="44" t="str">
        <f>'Contextual criteria - entry'!E16</f>
        <v/>
      </c>
      <c r="F19" s="52" t="str">
        <f>IF(OR(ISERROR(E19),COUNTIF($D19, "*"&amp;admin!$A$26&amp;"*")=1),admin!$A$27,"")</f>
        <v>Please rate all relevant criteria</v>
      </c>
    </row>
    <row r="20" spans="1:6" ht="32" x14ac:dyDescent="0.2">
      <c r="A20" s="16" t="s">
        <v>246</v>
      </c>
      <c r="B20" s="46" t="str">
        <f>CONCATENATE(IF('Contextual criteria - entry'!A19&lt;&gt;admin!$A$22,'Contextual criteria - entry'!A19&amp;CHAR(10),""),IF('Contextual criteria - entry'!A20&lt;&gt;admin!$A$22,'Contextual criteria - entry'!A20,""))</f>
        <v>16.a. Resources required to scale-up
16.b. Infrastructure readiness</v>
      </c>
      <c r="C20" s="47" t="str">
        <f>'Contextual criteria - entry'!B18</f>
        <v>The assessor may add cluster-specific comments in this area...</v>
      </c>
      <c r="D20" s="47" t="str">
        <f>IF(ISERROR('Contextual criteria - entry'!$E18),admin!$A$29,_xlfn.TEXTJOIN(CHAR(10),TRUE,Results!A60:A61))</f>
        <v>16.a.  not rated
16.b.  not rated</v>
      </c>
      <c r="E20" s="44" t="str">
        <f>'Contextual criteria - entry'!E18</f>
        <v/>
      </c>
      <c r="F20" s="52" t="str">
        <f>IF(OR(ISERROR(E20),COUNTIF($D20, "*"&amp;admin!$A$26&amp;"*")=1),admin!$A$27,"")</f>
        <v>Please rate all relevant criteria</v>
      </c>
    </row>
    <row r="21" spans="1:6" ht="40" x14ac:dyDescent="0.2">
      <c r="A21" s="38" t="s">
        <v>329</v>
      </c>
      <c r="B21" s="37"/>
      <c r="C21" s="39" t="s">
        <v>249</v>
      </c>
      <c r="D21" s="39"/>
      <c r="E21" s="45"/>
    </row>
    <row r="22" spans="1:6" ht="32" x14ac:dyDescent="0.2">
      <c r="A22" s="16" t="s">
        <v>80</v>
      </c>
      <c r="B22" s="46" t="str">
        <f>CONCATENATE(IF('Nice to have checklist'!A5&lt;&gt;admin!$A$22,'Nice to have checklist'!A5&amp;CHAR(10),""),IF('Nice to have checklist'!A6&lt;&gt;admin!$A$22,'Nice to have checklist'!A6&amp;CHAR(10),""),IF('Nice to have checklist'!A7&lt;&gt;admin!$A$22,'Nice to have checklist'!A7&amp;CHAR(10),""),IF('Nice to have checklist'!A8&lt;&gt;admin!$A$22,'Nice to have checklist'!A8,""))</f>
        <v>17.a. Allows different platforms
17.b. Can be used in real time
17.c. Possibility to give instant feedback
17.d. Usability in the intended clinical setting</v>
      </c>
      <c r="C22" s="47" t="str">
        <f>'Nice to have checklist'!B4</f>
        <v>The assessor may add cluster-specific comments in this area...</v>
      </c>
      <c r="D22" s="47"/>
      <c r="E22" s="44"/>
    </row>
    <row r="23" spans="1:6" ht="32" x14ac:dyDescent="0.2">
      <c r="A23" s="16" t="s">
        <v>81</v>
      </c>
      <c r="B23" s="46" t="str">
        <f>CONCATENATE(IF('Nice to have checklist'!A10&lt;&gt;admin!$A$22,'Nice to have checklist'!A10,""))</f>
        <v xml:space="preserve">18.a. Considers related health issues </v>
      </c>
      <c r="C23" s="47" t="str">
        <f>'Nice to have checklist'!B9</f>
        <v>The assessor may add cluster-specific comments in this area...</v>
      </c>
      <c r="D23" s="47"/>
      <c r="E23" s="44"/>
    </row>
    <row r="24" spans="1:6" ht="32" x14ac:dyDescent="0.2">
      <c r="A24" s="16" t="s">
        <v>82</v>
      </c>
      <c r="B24" s="46" t="str">
        <f>CONCATENATE(IF('Nice to have checklist'!A12&lt;&gt;admin!$A$22,'Nice to have checklist'!A12,""))</f>
        <v>19.a. Metadata definition, findability, and retrievability</v>
      </c>
      <c r="C24" s="47" t="str">
        <f>'Nice to have checklist'!B11</f>
        <v>The assessor may add cluster-specific comments in this area...</v>
      </c>
      <c r="D24" s="47"/>
      <c r="E24" s="44"/>
    </row>
    <row r="25" spans="1:6" ht="32" x14ac:dyDescent="0.2">
      <c r="A25" s="16" t="s">
        <v>83</v>
      </c>
      <c r="B25" s="46" t="str">
        <f>CONCATENATE(IF('Nice to have checklist'!A14&lt;&gt;admin!$A$22,'Nice to have checklist'!A14&amp;CHAR(10),""),IF('Nice to have checklist'!A15&lt;&gt;admin!$A$22,'Nice to have checklist'!A15&amp;CHAR(10),""),IF('Nice to have checklist'!A16&lt;&gt;admin!$A$22,'Nice to have checklist'!A16&amp;CHAR(10),""),IF('Nice to have checklist'!A17&lt;&gt;admin!$A$22,'Nice to have checklist'!A17,""))</f>
        <v xml:space="preserve">20.a. High quality interactive features
20.b. Customisability 
20.c. Persuasiveness and behavioural change
20.d. Possibilities for peer support </v>
      </c>
      <c r="C25" s="47" t="str">
        <f>'Nice to have checklist'!B13</f>
        <v>The assessor may add cluster-specific comments in this area...</v>
      </c>
      <c r="D25" s="47"/>
      <c r="E25" s="44"/>
    </row>
    <row r="26" spans="1:6" ht="40" x14ac:dyDescent="0.2">
      <c r="A26" s="16" t="s">
        <v>84</v>
      </c>
      <c r="B26" s="46" t="str">
        <f>CONCATENATE(IF('Nice to have checklist'!A19&lt;&gt;admin!$A$22,'Nice to have checklist'!A19&amp;CHAR(10),""),IF('Nice to have checklist'!A20&lt;&gt;admin!$A$22,'Nice to have checklist'!A20&amp;CHAR(10),""),IF('Nice to have checklist'!A21&lt;&gt;admin!$A$22,'Nice to have checklist'!A21&amp;CHAR(10),""),IF('Nice to have checklist'!A22&lt;&gt;admin!$A$22,'Nice to have checklist'!A22&amp;CHAR(10),""),IF('Nice to have checklist'!A23&lt;&gt;admin!$A$22,'Nice to have checklist'!A23,""))</f>
        <v>21.a. Implementation and user base
21.b. Feasibility of implementation planning
21.c. Favourable pre-conditions
21.d. Visible users’ reviews 
21.e. Availability of phase-out scenarios</v>
      </c>
      <c r="C26" s="47" t="str">
        <f>'Nice to have checklist'!B18</f>
        <v>The assessor may add cluster-specific comments in this area...</v>
      </c>
      <c r="D26" s="47"/>
      <c r="E26" s="44"/>
    </row>
    <row r="27" spans="1:6" ht="40" x14ac:dyDescent="0.2">
      <c r="A27" s="16" t="s">
        <v>85</v>
      </c>
      <c r="B27" s="46" t="str">
        <f>CONCATENATE(IF('Nice to have checklist'!A25&lt;&gt;admin!$A$22,'Nice to have checklist'!A25&amp;CHAR(10),""),IF('Nice to have checklist'!A26&lt;&gt;admin!$A$22,'Nice to have checklist'!A26&amp;CHAR(10),""),IF('Nice to have checklist'!A27&lt;&gt;admin!$A$22,'Nice to have checklist'!A27&amp;CHAR(10),""),IF('Nice to have checklist'!A28&lt;&gt;admin!$A$22,'Nice to have checklist'!A28,""))</f>
        <v xml:space="preserve">22.a. Provider details availability
22.b. Credentials of those involved in development and funding
22.c. Provider eHealth or healthcare experience
</v>
      </c>
      <c r="C27" s="47" t="str">
        <f>'Nice to have checklist'!B24</f>
        <v>The assessor may add cluster-specific comments in this area...</v>
      </c>
      <c r="D27" s="47"/>
      <c r="E27" s="44"/>
    </row>
    <row r="28" spans="1:6" ht="19" x14ac:dyDescent="0.2">
      <c r="B28" s="46"/>
    </row>
    <row r="29" spans="1:6" ht="19" x14ac:dyDescent="0.2">
      <c r="B29" s="46"/>
    </row>
    <row r="30" spans="1:6" ht="19" x14ac:dyDescent="0.2">
      <c r="B30" s="46"/>
    </row>
    <row r="31" spans="1:6" ht="19" x14ac:dyDescent="0.2">
      <c r="B31" s="46"/>
    </row>
    <row r="32" spans="1:6" ht="19" x14ac:dyDescent="0.2">
      <c r="B32" s="46"/>
    </row>
    <row r="33" spans="2:2" ht="19" x14ac:dyDescent="0.2">
      <c r="B33" s="46"/>
    </row>
    <row r="34" spans="2:2" ht="19" x14ac:dyDescent="0.2">
      <c r="B34" s="46"/>
    </row>
    <row r="35" spans="2:2" ht="19" x14ac:dyDescent="0.2">
      <c r="B35" s="46"/>
    </row>
    <row r="36" spans="2:2" ht="19" x14ac:dyDescent="0.2">
      <c r="B36" s="46"/>
    </row>
    <row r="37" spans="2:2" ht="19" x14ac:dyDescent="0.2">
      <c r="B37" s="46"/>
    </row>
    <row r="38" spans="2:2" ht="19" x14ac:dyDescent="0.2">
      <c r="B38" s="46"/>
    </row>
    <row r="39" spans="2:2" ht="19" x14ac:dyDescent="0.2">
      <c r="B39" s="46"/>
    </row>
    <row r="40" spans="2:2" ht="19" x14ac:dyDescent="0.2">
      <c r="B40" s="46"/>
    </row>
    <row r="41" spans="2:2" ht="19" x14ac:dyDescent="0.2">
      <c r="B41" s="46"/>
    </row>
    <row r="42" spans="2:2" ht="19" x14ac:dyDescent="0.2">
      <c r="B42" s="46"/>
    </row>
    <row r="43" spans="2:2" ht="19" x14ac:dyDescent="0.2">
      <c r="B43" s="46"/>
    </row>
    <row r="44" spans="2:2" ht="19" x14ac:dyDescent="0.2">
      <c r="B44" s="46"/>
    </row>
    <row r="45" spans="2:2" ht="19" x14ac:dyDescent="0.2">
      <c r="B45" s="46"/>
    </row>
    <row r="46" spans="2:2" ht="19" x14ac:dyDescent="0.2">
      <c r="B46" s="46"/>
    </row>
    <row r="47" spans="2:2" ht="19" x14ac:dyDescent="0.2">
      <c r="B47" s="46"/>
    </row>
    <row r="48" spans="2:2" ht="19" x14ac:dyDescent="0.2">
      <c r="B48" s="46"/>
    </row>
    <row r="49" spans="2:2" ht="19" x14ac:dyDescent="0.2">
      <c r="B49" s="46"/>
    </row>
    <row r="50" spans="2:2" ht="19" x14ac:dyDescent="0.2">
      <c r="B50" s="46"/>
    </row>
    <row r="51" spans="2:2" ht="19" x14ac:dyDescent="0.2">
      <c r="B51" s="46"/>
    </row>
    <row r="52" spans="2:2" ht="19" x14ac:dyDescent="0.2">
      <c r="B52" s="46"/>
    </row>
    <row r="53" spans="2:2" ht="19" x14ac:dyDescent="0.2">
      <c r="B53" s="46"/>
    </row>
    <row r="54" spans="2:2" ht="19" x14ac:dyDescent="0.2">
      <c r="B54" s="46"/>
    </row>
    <row r="55" spans="2:2" ht="19" x14ac:dyDescent="0.2">
      <c r="B55" s="46"/>
    </row>
    <row r="56" spans="2:2" ht="19" x14ac:dyDescent="0.2">
      <c r="B56" s="46"/>
    </row>
    <row r="57" spans="2:2" ht="19" x14ac:dyDescent="0.2">
      <c r="B57" s="46"/>
    </row>
    <row r="58" spans="2:2" ht="19" x14ac:dyDescent="0.2">
      <c r="B58" s="46"/>
    </row>
    <row r="59" spans="2:2" ht="19" x14ac:dyDescent="0.2">
      <c r="B59" s="46"/>
    </row>
    <row r="60" spans="2:2" ht="19" x14ac:dyDescent="0.2">
      <c r="B60" s="46"/>
    </row>
    <row r="61" spans="2:2" ht="19" x14ac:dyDescent="0.2">
      <c r="B61" s="46"/>
    </row>
    <row r="62" spans="2:2" ht="19" x14ac:dyDescent="0.2">
      <c r="B62" s="46"/>
    </row>
    <row r="63" spans="2:2" ht="19" x14ac:dyDescent="0.2">
      <c r="B63" s="46"/>
    </row>
    <row r="64" spans="2:2" ht="19" x14ac:dyDescent="0.2">
      <c r="B64" s="46"/>
    </row>
    <row r="65" spans="2:2" ht="19" x14ac:dyDescent="0.2">
      <c r="B65" s="46"/>
    </row>
    <row r="66" spans="2:2" ht="19" x14ac:dyDescent="0.2">
      <c r="B66" s="46"/>
    </row>
    <row r="67" spans="2:2" ht="19" x14ac:dyDescent="0.2">
      <c r="B67" s="46"/>
    </row>
    <row r="68" spans="2:2" ht="19" x14ac:dyDescent="0.2">
      <c r="B68" s="46"/>
    </row>
    <row r="69" spans="2:2" ht="19" x14ac:dyDescent="0.2">
      <c r="B69" s="46"/>
    </row>
    <row r="70" spans="2:2" ht="19" x14ac:dyDescent="0.2">
      <c r="B70" s="46"/>
    </row>
    <row r="71" spans="2:2" ht="19" x14ac:dyDescent="0.2">
      <c r="B71" s="46"/>
    </row>
    <row r="72" spans="2:2" ht="19" x14ac:dyDescent="0.2">
      <c r="B72" s="46"/>
    </row>
    <row r="73" spans="2:2" ht="19" x14ac:dyDescent="0.2">
      <c r="B73" s="46"/>
    </row>
    <row r="74" spans="2:2" ht="19" x14ac:dyDescent="0.2">
      <c r="B74" s="46"/>
    </row>
    <row r="75" spans="2:2" ht="19" x14ac:dyDescent="0.2">
      <c r="B75" s="46"/>
    </row>
    <row r="76" spans="2:2" ht="19" x14ac:dyDescent="0.2">
      <c r="B76" s="46"/>
    </row>
    <row r="77" spans="2:2" ht="19" x14ac:dyDescent="0.2">
      <c r="B77" s="46"/>
    </row>
    <row r="78" spans="2:2" ht="19" x14ac:dyDescent="0.2">
      <c r="B78" s="46"/>
    </row>
    <row r="79" spans="2:2" ht="19" x14ac:dyDescent="0.2">
      <c r="B79" s="46"/>
    </row>
    <row r="80" spans="2:2" ht="19" x14ac:dyDescent="0.2">
      <c r="B80" s="46"/>
    </row>
    <row r="81" spans="2:2" ht="19" x14ac:dyDescent="0.2">
      <c r="B81" s="46"/>
    </row>
    <row r="82" spans="2:2" ht="19" x14ac:dyDescent="0.2">
      <c r="B82" s="46"/>
    </row>
    <row r="83" spans="2:2" ht="19" x14ac:dyDescent="0.2">
      <c r="B83" s="46"/>
    </row>
    <row r="84" spans="2:2" ht="19" x14ac:dyDescent="0.2">
      <c r="B84" s="46"/>
    </row>
    <row r="85" spans="2:2" ht="19" x14ac:dyDescent="0.2">
      <c r="B85" s="46"/>
    </row>
    <row r="86" spans="2:2" ht="19" x14ac:dyDescent="0.2">
      <c r="B86" s="46"/>
    </row>
    <row r="87" spans="2:2" ht="19" x14ac:dyDescent="0.2">
      <c r="B87" s="46"/>
    </row>
    <row r="88" spans="2:2" ht="19" x14ac:dyDescent="0.2">
      <c r="B88" s="46"/>
    </row>
    <row r="89" spans="2:2" ht="19" x14ac:dyDescent="0.2">
      <c r="B89" s="46"/>
    </row>
    <row r="90" spans="2:2" ht="19" x14ac:dyDescent="0.2">
      <c r="B90" s="46"/>
    </row>
    <row r="91" spans="2:2" ht="19" x14ac:dyDescent="0.2">
      <c r="B91" s="46"/>
    </row>
    <row r="92" spans="2:2" ht="19" x14ac:dyDescent="0.2">
      <c r="B92" s="46"/>
    </row>
    <row r="93" spans="2:2" ht="19" x14ac:dyDescent="0.2">
      <c r="B93" s="46"/>
    </row>
    <row r="94" spans="2:2" ht="19" x14ac:dyDescent="0.2">
      <c r="B94" s="46"/>
    </row>
    <row r="95" spans="2:2" ht="19" x14ac:dyDescent="0.2">
      <c r="B95" s="46"/>
    </row>
    <row r="96" spans="2:2" ht="19" x14ac:dyDescent="0.2">
      <c r="B96" s="46"/>
    </row>
    <row r="97" spans="2:2" ht="19" x14ac:dyDescent="0.2">
      <c r="B97" s="46"/>
    </row>
    <row r="98" spans="2:2" ht="19" x14ac:dyDescent="0.2">
      <c r="B98" s="46"/>
    </row>
    <row r="99" spans="2:2" ht="19" x14ac:dyDescent="0.2">
      <c r="B99" s="46"/>
    </row>
    <row r="100" spans="2:2" ht="19" x14ac:dyDescent="0.2">
      <c r="B100" s="46"/>
    </row>
    <row r="101" spans="2:2" ht="19" x14ac:dyDescent="0.2">
      <c r="B101" s="46"/>
    </row>
    <row r="102" spans="2:2" ht="19" x14ac:dyDescent="0.2">
      <c r="B102" s="46"/>
    </row>
    <row r="103" spans="2:2" ht="19" x14ac:dyDescent="0.2">
      <c r="B103" s="46"/>
    </row>
    <row r="104" spans="2:2" ht="19" x14ac:dyDescent="0.2">
      <c r="B104" s="46"/>
    </row>
    <row r="105" spans="2:2" ht="19" x14ac:dyDescent="0.2">
      <c r="B105" s="46"/>
    </row>
    <row r="106" spans="2:2" ht="19" x14ac:dyDescent="0.2">
      <c r="B106" s="46"/>
    </row>
    <row r="107" spans="2:2" ht="19" x14ac:dyDescent="0.2">
      <c r="B107" s="46"/>
    </row>
    <row r="108" spans="2:2" ht="19" x14ac:dyDescent="0.2">
      <c r="B108" s="46"/>
    </row>
    <row r="109" spans="2:2" ht="19" x14ac:dyDescent="0.2">
      <c r="B109" s="46"/>
    </row>
    <row r="110" spans="2:2" ht="19" x14ac:dyDescent="0.2">
      <c r="B110" s="46"/>
    </row>
    <row r="111" spans="2:2" ht="19" x14ac:dyDescent="0.2">
      <c r="B111" s="46"/>
    </row>
    <row r="112" spans="2:2" ht="19" x14ac:dyDescent="0.2">
      <c r="B112" s="46"/>
    </row>
    <row r="113" spans="2:2" ht="19" x14ac:dyDescent="0.2">
      <c r="B113" s="46"/>
    </row>
    <row r="114" spans="2:2" ht="19" x14ac:dyDescent="0.2">
      <c r="B114" s="46"/>
    </row>
    <row r="115" spans="2:2" ht="19" x14ac:dyDescent="0.2">
      <c r="B115" s="46"/>
    </row>
    <row r="116" spans="2:2" ht="19" x14ac:dyDescent="0.2">
      <c r="B116" s="46"/>
    </row>
    <row r="117" spans="2:2" ht="19" x14ac:dyDescent="0.2">
      <c r="B117" s="46"/>
    </row>
    <row r="118" spans="2:2" ht="19" x14ac:dyDescent="0.2">
      <c r="B118" s="46"/>
    </row>
    <row r="119" spans="2:2" ht="19" x14ac:dyDescent="0.2">
      <c r="B119" s="46"/>
    </row>
    <row r="120" spans="2:2" ht="19" x14ac:dyDescent="0.2">
      <c r="B120" s="46"/>
    </row>
    <row r="121" spans="2:2" ht="19" x14ac:dyDescent="0.2">
      <c r="B121" s="46"/>
    </row>
    <row r="122" spans="2:2" ht="19" x14ac:dyDescent="0.2">
      <c r="B122" s="46"/>
    </row>
    <row r="123" spans="2:2" ht="19" x14ac:dyDescent="0.2">
      <c r="B123" s="46"/>
    </row>
    <row r="124" spans="2:2" ht="19" x14ac:dyDescent="0.2">
      <c r="B124" s="46"/>
    </row>
    <row r="125" spans="2:2" ht="19" x14ac:dyDescent="0.2">
      <c r="B125" s="46"/>
    </row>
    <row r="126" spans="2:2" ht="19" x14ac:dyDescent="0.2">
      <c r="B126" s="46"/>
    </row>
    <row r="127" spans="2:2" ht="19" x14ac:dyDescent="0.2">
      <c r="B127" s="46"/>
    </row>
    <row r="128" spans="2:2" ht="19" x14ac:dyDescent="0.2">
      <c r="B128" s="46"/>
    </row>
    <row r="129" spans="2:2" ht="19" x14ac:dyDescent="0.2">
      <c r="B129" s="46"/>
    </row>
    <row r="130" spans="2:2" ht="19" x14ac:dyDescent="0.2">
      <c r="B130" s="46"/>
    </row>
    <row r="131" spans="2:2" ht="19" x14ac:dyDescent="0.2">
      <c r="B131" s="46"/>
    </row>
    <row r="132" spans="2:2" ht="19" x14ac:dyDescent="0.2">
      <c r="B132" s="46"/>
    </row>
    <row r="133" spans="2:2" ht="19" x14ac:dyDescent="0.2">
      <c r="B133" s="46"/>
    </row>
    <row r="134" spans="2:2" ht="19" x14ac:dyDescent="0.2">
      <c r="B134" s="46"/>
    </row>
    <row r="135" spans="2:2" ht="19" x14ac:dyDescent="0.2">
      <c r="B135" s="46"/>
    </row>
    <row r="136" spans="2:2" ht="19" x14ac:dyDescent="0.2">
      <c r="B136" s="46"/>
    </row>
    <row r="137" spans="2:2" ht="19" x14ac:dyDescent="0.2">
      <c r="B137" s="46"/>
    </row>
    <row r="138" spans="2:2" ht="19" x14ac:dyDescent="0.2">
      <c r="B138" s="46"/>
    </row>
    <row r="139" spans="2:2" ht="19" x14ac:dyDescent="0.2">
      <c r="B139" s="46"/>
    </row>
    <row r="140" spans="2:2" ht="19" x14ac:dyDescent="0.2">
      <c r="B140" s="46"/>
    </row>
    <row r="141" spans="2:2" ht="19" x14ac:dyDescent="0.2">
      <c r="B141" s="46"/>
    </row>
    <row r="142" spans="2:2" ht="19" x14ac:dyDescent="0.2">
      <c r="B142" s="46"/>
    </row>
    <row r="143" spans="2:2" ht="19" x14ac:dyDescent="0.2">
      <c r="B143" s="46"/>
    </row>
    <row r="144" spans="2:2" ht="19" x14ac:dyDescent="0.2">
      <c r="B144" s="46"/>
    </row>
    <row r="145" spans="2:2" ht="19" x14ac:dyDescent="0.2">
      <c r="B145" s="46"/>
    </row>
    <row r="146" spans="2:2" ht="19" x14ac:dyDescent="0.2">
      <c r="B146" s="46"/>
    </row>
    <row r="147" spans="2:2" ht="19" x14ac:dyDescent="0.2">
      <c r="B147" s="46"/>
    </row>
    <row r="148" spans="2:2" ht="19" x14ac:dyDescent="0.2">
      <c r="B148" s="46"/>
    </row>
    <row r="149" spans="2:2" ht="19" x14ac:dyDescent="0.2">
      <c r="B149" s="46"/>
    </row>
    <row r="150" spans="2:2" ht="19" x14ac:dyDescent="0.2">
      <c r="B150" s="46"/>
    </row>
    <row r="151" spans="2:2" ht="19" x14ac:dyDescent="0.2">
      <c r="B151" s="46"/>
    </row>
    <row r="152" spans="2:2" ht="19" x14ac:dyDescent="0.2">
      <c r="B152" s="46"/>
    </row>
    <row r="153" spans="2:2" ht="19" x14ac:dyDescent="0.2">
      <c r="B153" s="46"/>
    </row>
    <row r="154" spans="2:2" ht="19" x14ac:dyDescent="0.2">
      <c r="B154" s="46"/>
    </row>
    <row r="155" spans="2:2" ht="19" x14ac:dyDescent="0.2">
      <c r="B155" s="46"/>
    </row>
    <row r="156" spans="2:2" ht="19" x14ac:dyDescent="0.2">
      <c r="B156" s="46"/>
    </row>
    <row r="157" spans="2:2" ht="19" x14ac:dyDescent="0.2">
      <c r="B157" s="46"/>
    </row>
    <row r="158" spans="2:2" ht="19" x14ac:dyDescent="0.2">
      <c r="B158" s="46"/>
    </row>
    <row r="159" spans="2:2" ht="19" x14ac:dyDescent="0.2">
      <c r="B159" s="46"/>
    </row>
    <row r="160" spans="2:2" ht="19" x14ac:dyDescent="0.2">
      <c r="B160" s="46"/>
    </row>
    <row r="161" spans="2:2" ht="19" x14ac:dyDescent="0.2">
      <c r="B161" s="46"/>
    </row>
    <row r="162" spans="2:2" ht="19" x14ac:dyDescent="0.2">
      <c r="B162" s="46"/>
    </row>
    <row r="163" spans="2:2" ht="19" x14ac:dyDescent="0.2">
      <c r="B163" s="46"/>
    </row>
    <row r="164" spans="2:2" ht="19" x14ac:dyDescent="0.2">
      <c r="B164" s="46"/>
    </row>
    <row r="165" spans="2:2" ht="19" x14ac:dyDescent="0.2">
      <c r="B165" s="46"/>
    </row>
    <row r="166" spans="2:2" ht="19" x14ac:dyDescent="0.2">
      <c r="B166" s="46"/>
    </row>
    <row r="167" spans="2:2" ht="19" x14ac:dyDescent="0.2">
      <c r="B167" s="46"/>
    </row>
    <row r="168" spans="2:2" ht="19" x14ac:dyDescent="0.2">
      <c r="B168" s="46"/>
    </row>
    <row r="169" spans="2:2" ht="19" x14ac:dyDescent="0.2">
      <c r="B169" s="46"/>
    </row>
    <row r="170" spans="2:2" ht="19" x14ac:dyDescent="0.2">
      <c r="B170" s="46"/>
    </row>
    <row r="171" spans="2:2" ht="19" x14ac:dyDescent="0.2">
      <c r="B171" s="46"/>
    </row>
    <row r="172" spans="2:2" ht="19" x14ac:dyDescent="0.2">
      <c r="B172" s="46"/>
    </row>
    <row r="173" spans="2:2" ht="19" x14ac:dyDescent="0.2">
      <c r="B173" s="46"/>
    </row>
    <row r="174" spans="2:2" ht="19" x14ac:dyDescent="0.2">
      <c r="B174" s="46"/>
    </row>
    <row r="175" spans="2:2" ht="19" x14ac:dyDescent="0.2">
      <c r="B175" s="46"/>
    </row>
    <row r="176" spans="2:2" ht="19" x14ac:dyDescent="0.2">
      <c r="B176" s="46"/>
    </row>
    <row r="177" spans="2:2" ht="19" x14ac:dyDescent="0.2">
      <c r="B177" s="46"/>
    </row>
    <row r="178" spans="2:2" ht="19" x14ac:dyDescent="0.2">
      <c r="B178" s="46"/>
    </row>
    <row r="179" spans="2:2" ht="19" x14ac:dyDescent="0.2">
      <c r="B179" s="46"/>
    </row>
    <row r="180" spans="2:2" ht="19" x14ac:dyDescent="0.2">
      <c r="B180" s="46"/>
    </row>
    <row r="181" spans="2:2" ht="19" x14ac:dyDescent="0.2">
      <c r="B181" s="46"/>
    </row>
    <row r="182" spans="2:2" ht="19" x14ac:dyDescent="0.2">
      <c r="B182" s="46"/>
    </row>
    <row r="183" spans="2:2" ht="19" x14ac:dyDescent="0.2">
      <c r="B183" s="46"/>
    </row>
    <row r="184" spans="2:2" ht="19" x14ac:dyDescent="0.2">
      <c r="B184" s="46"/>
    </row>
    <row r="185" spans="2:2" ht="19" x14ac:dyDescent="0.2">
      <c r="B185" s="46"/>
    </row>
    <row r="186" spans="2:2" ht="19" x14ac:dyDescent="0.2">
      <c r="B186" s="46"/>
    </row>
    <row r="187" spans="2:2" ht="19" x14ac:dyDescent="0.2">
      <c r="B187" s="46"/>
    </row>
    <row r="188" spans="2:2" ht="19" x14ac:dyDescent="0.2">
      <c r="B188" s="46"/>
    </row>
    <row r="189" spans="2:2" ht="19" x14ac:dyDescent="0.2">
      <c r="B189" s="46"/>
    </row>
    <row r="190" spans="2:2" ht="19" x14ac:dyDescent="0.2">
      <c r="B190" s="46"/>
    </row>
    <row r="191" spans="2:2" ht="19" x14ac:dyDescent="0.2">
      <c r="B191" s="46"/>
    </row>
    <row r="192" spans="2:2" ht="19" x14ac:dyDescent="0.2">
      <c r="B192" s="46"/>
    </row>
    <row r="193" spans="2:2" ht="19" x14ac:dyDescent="0.2">
      <c r="B193" s="46"/>
    </row>
    <row r="194" spans="2:2" ht="19" x14ac:dyDescent="0.2">
      <c r="B194" s="46"/>
    </row>
    <row r="195" spans="2:2" ht="19" x14ac:dyDescent="0.2">
      <c r="B195" s="46"/>
    </row>
    <row r="196" spans="2:2" ht="19" x14ac:dyDescent="0.2">
      <c r="B196" s="46"/>
    </row>
    <row r="197" spans="2:2" ht="19" x14ac:dyDescent="0.2">
      <c r="B197" s="46"/>
    </row>
    <row r="198" spans="2:2" ht="19" x14ac:dyDescent="0.2">
      <c r="B198" s="46"/>
    </row>
    <row r="199" spans="2:2" ht="19" x14ac:dyDescent="0.2">
      <c r="B199" s="46"/>
    </row>
    <row r="200" spans="2:2" ht="19" x14ac:dyDescent="0.2">
      <c r="B200" s="46"/>
    </row>
    <row r="201" spans="2:2" ht="19" x14ac:dyDescent="0.2">
      <c r="B201" s="46"/>
    </row>
    <row r="202" spans="2:2" ht="19" x14ac:dyDescent="0.2">
      <c r="B202" s="46"/>
    </row>
    <row r="203" spans="2:2" ht="19" x14ac:dyDescent="0.2">
      <c r="B203" s="46"/>
    </row>
    <row r="204" spans="2:2" ht="19" x14ac:dyDescent="0.2">
      <c r="B204" s="46"/>
    </row>
    <row r="205" spans="2:2" ht="19" x14ac:dyDescent="0.2">
      <c r="B205" s="46"/>
    </row>
    <row r="206" spans="2:2" ht="19" x14ac:dyDescent="0.2">
      <c r="B206" s="46"/>
    </row>
    <row r="207" spans="2:2" ht="19" x14ac:dyDescent="0.2">
      <c r="B207" s="46"/>
    </row>
    <row r="208" spans="2:2" ht="19" x14ac:dyDescent="0.2">
      <c r="B208" s="46"/>
    </row>
    <row r="209" spans="2:2" ht="19" x14ac:dyDescent="0.2">
      <c r="B209" s="46"/>
    </row>
    <row r="210" spans="2:2" ht="19" x14ac:dyDescent="0.2">
      <c r="B210" s="46"/>
    </row>
    <row r="211" spans="2:2" ht="19" x14ac:dyDescent="0.2">
      <c r="B211" s="46"/>
    </row>
    <row r="212" spans="2:2" ht="19" x14ac:dyDescent="0.2">
      <c r="B212" s="46"/>
    </row>
    <row r="213" spans="2:2" ht="19" x14ac:dyDescent="0.2">
      <c r="B213" s="46"/>
    </row>
    <row r="214" spans="2:2" ht="19" x14ac:dyDescent="0.2">
      <c r="B214" s="46"/>
    </row>
    <row r="215" spans="2:2" ht="19" x14ac:dyDescent="0.2">
      <c r="B215" s="46"/>
    </row>
    <row r="216" spans="2:2" ht="19" x14ac:dyDescent="0.2">
      <c r="B216" s="46"/>
    </row>
    <row r="217" spans="2:2" ht="19" x14ac:dyDescent="0.2">
      <c r="B217" s="46"/>
    </row>
    <row r="218" spans="2:2" ht="19" x14ac:dyDescent="0.2">
      <c r="B218" s="46"/>
    </row>
  </sheetData>
  <sheetProtection sheet="1" objects="1" scenarios="1" formatCells="0" formatColumns="0" formatRows="0"/>
  <mergeCells count="1">
    <mergeCell ref="A1:D1"/>
  </mergeCells>
  <conditionalFormatting sqref="E4:E12">
    <cfRule type="colorScale" priority="5">
      <colorScale>
        <cfvo type="num" val="0"/>
        <cfvo type="num" val="2.5"/>
        <cfvo type="num" val="5"/>
        <color theme="5" tint="0.39997558519241921"/>
        <color rgb="FFE8E800"/>
        <color rgb="FF00B050"/>
      </colorScale>
    </cfRule>
  </conditionalFormatting>
  <conditionalFormatting sqref="E14:E20">
    <cfRule type="colorScale" priority="4">
      <colorScale>
        <cfvo type="num" val="0"/>
        <cfvo type="num" val="2.5"/>
        <cfvo type="num" val="5"/>
        <color theme="5" tint="0.39997558519241921"/>
        <color rgb="FFFFEB84"/>
        <color rgb="FF00B050"/>
      </colorScale>
    </cfRule>
  </conditionalFormatting>
  <conditionalFormatting sqref="E22:E27">
    <cfRule type="colorScale" priority="1">
      <colorScale>
        <cfvo type="num" val="0"/>
        <cfvo type="num" val="2.5"/>
        <cfvo type="num" val="5"/>
        <color theme="5" tint="0.39997558519241921"/>
        <color rgb="FFFFEB84"/>
        <color rgb="FF00B050"/>
      </colorScale>
    </cfRule>
  </conditionalFormatting>
  <pageMargins left="0.70866141732283472" right="0.70866141732283472" top="0.74803149606299213" bottom="0.74803149606299213" header="0.31496062992125984" footer="0.31496062992125984"/>
  <pageSetup paperSize="9" scale="66" fitToHeight="2" orientation="landscape" horizontalDpi="4294967293" verticalDpi="4294967293" r:id="rId1"/>
  <rowBreaks count="1" manualBreakCount="1">
    <brk id="20" max="4" man="1"/>
  </rowBreaks>
  <drawing r:id="rId2"/>
  <extLst>
    <ext xmlns:x14="http://schemas.microsoft.com/office/spreadsheetml/2009/9/main" uri="{78C0D931-6437-407d-A8EE-F0AAD7539E65}">
      <x14:conditionalFormattings>
        <x14:conditionalFormatting xmlns:xm="http://schemas.microsoft.com/office/excel/2006/main">
          <x14:cfRule type="expression" priority="19" id="{73DC5950-A28B-4657-9D12-3691886D0FC2}">
            <xm:f>COUNTIF($D4, "*"&amp;admin!$A$26&amp;"*")=1</xm:f>
            <x14:dxf>
              <font>
                <color theme="0"/>
              </font>
              <fill>
                <patternFill>
                  <bgColor theme="5"/>
                </patternFill>
              </fill>
            </x14:dxf>
          </x14:cfRule>
          <xm:sqref>F4:F20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5F689-AE48-407F-A2FD-4FDA386039D0}">
  <dimension ref="A1:O74"/>
  <sheetViews>
    <sheetView workbookViewId="0">
      <selection activeCell="C2" sqref="C2"/>
    </sheetView>
  </sheetViews>
  <sheetFormatPr baseColWidth="10" defaultRowHeight="15" x14ac:dyDescent="0.2"/>
  <cols>
    <col min="1" max="1" width="18.6640625" customWidth="1"/>
    <col min="3" max="3" width="12" customWidth="1"/>
    <col min="4" max="5" width="11.83203125" customWidth="1"/>
    <col min="7" max="7" width="53.6640625" bestFit="1" customWidth="1"/>
    <col min="8" max="8" width="25.5" customWidth="1"/>
    <col min="9" max="9" width="32.1640625" customWidth="1"/>
    <col min="10" max="10" width="30.83203125" customWidth="1"/>
    <col min="11" max="11" width="33" customWidth="1"/>
    <col min="14" max="14" width="23.6640625" customWidth="1"/>
  </cols>
  <sheetData>
    <row r="1" spans="1:15" x14ac:dyDescent="0.2">
      <c r="A1" t="s">
        <v>133</v>
      </c>
      <c r="C1" s="40" t="s">
        <v>1</v>
      </c>
      <c r="D1" s="40" t="s">
        <v>250</v>
      </c>
      <c r="E1" s="40" t="s">
        <v>251</v>
      </c>
      <c r="F1" s="40" t="s">
        <v>256</v>
      </c>
      <c r="G1" s="40" t="s">
        <v>253</v>
      </c>
      <c r="H1" s="40" t="s">
        <v>32</v>
      </c>
      <c r="I1" s="40" t="s">
        <v>34</v>
      </c>
      <c r="J1" s="40" t="s">
        <v>33</v>
      </c>
      <c r="K1" t="s">
        <v>268</v>
      </c>
      <c r="L1" t="s">
        <v>8</v>
      </c>
      <c r="M1" t="s">
        <v>174</v>
      </c>
      <c r="N1" t="s">
        <v>7</v>
      </c>
      <c r="O1" t="s">
        <v>151</v>
      </c>
    </row>
    <row r="2" spans="1:15" ht="15" customHeight="1" x14ac:dyDescent="0.2">
      <c r="A2" s="1" t="s">
        <v>269</v>
      </c>
      <c r="C2" t="s">
        <v>265</v>
      </c>
      <c r="D2" t="s">
        <v>267</v>
      </c>
      <c r="E2" t="s">
        <v>266</v>
      </c>
      <c r="F2" t="s">
        <v>12</v>
      </c>
      <c r="G2" t="s">
        <v>281</v>
      </c>
      <c r="H2" s="1" t="s">
        <v>13</v>
      </c>
      <c r="I2" s="1" t="s">
        <v>125</v>
      </c>
      <c r="J2" s="1" t="s">
        <v>123</v>
      </c>
      <c r="K2" s="1" t="s">
        <v>124</v>
      </c>
      <c r="L2" s="1"/>
      <c r="N2" t="s">
        <v>10</v>
      </c>
    </row>
    <row r="3" spans="1:15" ht="15" customHeight="1" x14ac:dyDescent="0.2">
      <c r="A3" t="s">
        <v>265</v>
      </c>
      <c r="C3" t="s">
        <v>265</v>
      </c>
      <c r="D3" t="s">
        <v>267</v>
      </c>
      <c r="E3" t="s">
        <v>266</v>
      </c>
      <c r="F3" t="s">
        <v>12</v>
      </c>
      <c r="G3" t="s">
        <v>282</v>
      </c>
      <c r="H3" s="1" t="s">
        <v>14</v>
      </c>
      <c r="I3" s="1" t="s">
        <v>128</v>
      </c>
      <c r="J3" s="1" t="s">
        <v>129</v>
      </c>
      <c r="K3" s="1"/>
      <c r="L3" s="1"/>
      <c r="N3" t="s">
        <v>10</v>
      </c>
      <c r="O3" t="s">
        <v>10</v>
      </c>
    </row>
    <row r="4" spans="1:15" ht="15" customHeight="1" x14ac:dyDescent="0.2">
      <c r="A4" t="s">
        <v>267</v>
      </c>
      <c r="C4" t="s">
        <v>265</v>
      </c>
      <c r="D4" t="s">
        <v>267</v>
      </c>
      <c r="E4" t="s">
        <v>266</v>
      </c>
      <c r="F4" t="s">
        <v>12</v>
      </c>
      <c r="G4" t="s">
        <v>283</v>
      </c>
      <c r="H4" s="1" t="s">
        <v>15</v>
      </c>
      <c r="I4" s="1" t="s">
        <v>131</v>
      </c>
      <c r="J4" s="1" t="s">
        <v>130</v>
      </c>
      <c r="K4" s="1"/>
      <c r="L4" s="1"/>
    </row>
    <row r="5" spans="1:15" ht="15" customHeight="1" x14ac:dyDescent="0.2">
      <c r="A5" t="s">
        <v>266</v>
      </c>
      <c r="C5" t="s">
        <v>265</v>
      </c>
      <c r="D5" t="s">
        <v>267</v>
      </c>
      <c r="E5" t="s">
        <v>266</v>
      </c>
      <c r="F5" t="s">
        <v>12</v>
      </c>
      <c r="G5" t="s">
        <v>252</v>
      </c>
      <c r="H5" s="1" t="s">
        <v>16</v>
      </c>
      <c r="I5" s="1" t="s">
        <v>126</v>
      </c>
      <c r="J5" s="1" t="s">
        <v>242</v>
      </c>
      <c r="K5" s="1" t="s">
        <v>127</v>
      </c>
      <c r="L5" s="1"/>
      <c r="N5" t="s">
        <v>10</v>
      </c>
    </row>
    <row r="6" spans="1:15" ht="15" customHeight="1" x14ac:dyDescent="0.2">
      <c r="C6" t="s">
        <v>316</v>
      </c>
      <c r="D6" t="s">
        <v>316</v>
      </c>
      <c r="E6" t="s">
        <v>266</v>
      </c>
      <c r="F6" t="s">
        <v>19</v>
      </c>
      <c r="G6" t="s">
        <v>297</v>
      </c>
      <c r="H6" s="1" t="s">
        <v>175</v>
      </c>
      <c r="I6" s="1" t="s">
        <v>177</v>
      </c>
      <c r="J6" s="1" t="s">
        <v>178</v>
      </c>
      <c r="K6" s="1" t="s">
        <v>176</v>
      </c>
      <c r="L6" s="1"/>
      <c r="O6" t="s">
        <v>10</v>
      </c>
    </row>
    <row r="7" spans="1:15" ht="15" customHeight="1" x14ac:dyDescent="0.2">
      <c r="A7" t="s">
        <v>276</v>
      </c>
      <c r="C7" t="s">
        <v>316</v>
      </c>
      <c r="D7" t="s">
        <v>267</v>
      </c>
      <c r="E7" t="s">
        <v>266</v>
      </c>
      <c r="F7" t="s">
        <v>19</v>
      </c>
      <c r="G7" t="s">
        <v>298</v>
      </c>
      <c r="H7" s="1" t="s">
        <v>51</v>
      </c>
      <c r="I7" s="1" t="s">
        <v>180</v>
      </c>
      <c r="J7" s="1" t="s">
        <v>179</v>
      </c>
      <c r="K7" s="1"/>
      <c r="L7" s="1"/>
      <c r="N7" t="s">
        <v>10</v>
      </c>
    </row>
    <row r="8" spans="1:15" ht="15" customHeight="1" x14ac:dyDescent="0.2">
      <c r="A8" s="54">
        <v>5</v>
      </c>
      <c r="C8" t="s">
        <v>265</v>
      </c>
      <c r="D8" t="s">
        <v>267</v>
      </c>
      <c r="E8" t="s">
        <v>266</v>
      </c>
      <c r="F8" t="s">
        <v>19</v>
      </c>
      <c r="G8" t="s">
        <v>17</v>
      </c>
      <c r="H8" s="1" t="s">
        <v>52</v>
      </c>
      <c r="I8" s="41"/>
      <c r="J8" s="1" t="s">
        <v>181</v>
      </c>
      <c r="N8" t="s">
        <v>10</v>
      </c>
    </row>
    <row r="9" spans="1:15" ht="15" customHeight="1" x14ac:dyDescent="0.2">
      <c r="A9" s="54">
        <v>2.5</v>
      </c>
      <c r="C9" t="s">
        <v>265</v>
      </c>
      <c r="D9" t="s">
        <v>267</v>
      </c>
      <c r="E9" t="s">
        <v>266</v>
      </c>
      <c r="F9" t="s">
        <v>20</v>
      </c>
      <c r="G9" t="s">
        <v>284</v>
      </c>
      <c r="H9" s="1" t="s">
        <v>182</v>
      </c>
      <c r="I9" s="1" t="s">
        <v>186</v>
      </c>
      <c r="J9" s="1" t="s">
        <v>187</v>
      </c>
      <c r="K9" t="s">
        <v>185</v>
      </c>
      <c r="O9" t="s">
        <v>10</v>
      </c>
    </row>
    <row r="10" spans="1:15" ht="15" customHeight="1" x14ac:dyDescent="0.2">
      <c r="A10" s="54">
        <v>0</v>
      </c>
      <c r="C10" t="s">
        <v>265</v>
      </c>
      <c r="D10" t="s">
        <v>267</v>
      </c>
      <c r="E10" t="s">
        <v>266</v>
      </c>
      <c r="F10" t="s">
        <v>20</v>
      </c>
      <c r="G10" t="s">
        <v>285</v>
      </c>
      <c r="H10" s="1" t="s">
        <v>53</v>
      </c>
      <c r="I10" s="1" t="s">
        <v>188</v>
      </c>
      <c r="J10" s="1" t="s">
        <v>189</v>
      </c>
      <c r="K10" t="s">
        <v>190</v>
      </c>
      <c r="M10" t="s">
        <v>10</v>
      </c>
      <c r="N10" t="s">
        <v>10</v>
      </c>
    </row>
    <row r="11" spans="1:15" ht="15" customHeight="1" x14ac:dyDescent="0.2">
      <c r="A11" s="54" t="s">
        <v>279</v>
      </c>
      <c r="C11" t="s">
        <v>265</v>
      </c>
      <c r="D11" t="s">
        <v>267</v>
      </c>
      <c r="E11" t="s">
        <v>266</v>
      </c>
      <c r="F11" t="s">
        <v>20</v>
      </c>
      <c r="G11" t="s">
        <v>286</v>
      </c>
      <c r="H11" s="1" t="s">
        <v>54</v>
      </c>
      <c r="I11" s="1" t="s">
        <v>191</v>
      </c>
      <c r="J11" s="1" t="s">
        <v>192</v>
      </c>
      <c r="M11" t="s">
        <v>10</v>
      </c>
      <c r="N11" t="s">
        <v>10</v>
      </c>
    </row>
    <row r="12" spans="1:15" ht="15" customHeight="1" x14ac:dyDescent="0.2">
      <c r="C12" t="s">
        <v>265</v>
      </c>
      <c r="D12" t="s">
        <v>267</v>
      </c>
      <c r="E12" t="s">
        <v>266</v>
      </c>
      <c r="F12" t="s">
        <v>20</v>
      </c>
      <c r="G12" t="s">
        <v>287</v>
      </c>
      <c r="H12" s="1" t="s">
        <v>55</v>
      </c>
      <c r="I12" s="1" t="s">
        <v>193</v>
      </c>
      <c r="J12" s="1" t="s">
        <v>194</v>
      </c>
      <c r="M12" t="s">
        <v>10</v>
      </c>
      <c r="N12" t="s">
        <v>10</v>
      </c>
    </row>
    <row r="13" spans="1:15" ht="15" customHeight="1" x14ac:dyDescent="0.2">
      <c r="A13" t="s">
        <v>277</v>
      </c>
      <c r="C13" t="s">
        <v>265</v>
      </c>
      <c r="D13" t="s">
        <v>267</v>
      </c>
      <c r="E13" t="s">
        <v>266</v>
      </c>
      <c r="F13" t="s">
        <v>20</v>
      </c>
      <c r="G13" t="s">
        <v>299</v>
      </c>
      <c r="H13" s="1" t="s">
        <v>56</v>
      </c>
      <c r="I13" s="1" t="s">
        <v>195</v>
      </c>
      <c r="J13" s="1" t="s">
        <v>196</v>
      </c>
      <c r="M13" t="s">
        <v>10</v>
      </c>
      <c r="N13" t="s">
        <v>10</v>
      </c>
    </row>
    <row r="14" spans="1:15" ht="15" customHeight="1" x14ac:dyDescent="0.2">
      <c r="A14" s="54">
        <v>5</v>
      </c>
      <c r="C14" t="s">
        <v>265</v>
      </c>
      <c r="D14" t="s">
        <v>267</v>
      </c>
      <c r="E14" t="s">
        <v>266</v>
      </c>
      <c r="F14" t="s">
        <v>20</v>
      </c>
      <c r="G14" t="s">
        <v>288</v>
      </c>
      <c r="H14" s="1" t="s">
        <v>57</v>
      </c>
      <c r="I14" s="1" t="s">
        <v>197</v>
      </c>
      <c r="J14" s="1" t="s">
        <v>198</v>
      </c>
    </row>
    <row r="15" spans="1:15" ht="15" customHeight="1" x14ac:dyDescent="0.2">
      <c r="A15" s="54">
        <v>0</v>
      </c>
      <c r="C15" t="s">
        <v>316</v>
      </c>
      <c r="D15" t="s">
        <v>267</v>
      </c>
      <c r="E15" t="s">
        <v>266</v>
      </c>
      <c r="F15" t="s">
        <v>20</v>
      </c>
      <c r="G15" t="s">
        <v>289</v>
      </c>
      <c r="H15" s="1" t="s">
        <v>58</v>
      </c>
      <c r="I15" s="1" t="s">
        <v>199</v>
      </c>
      <c r="J15" s="1" t="s">
        <v>200</v>
      </c>
      <c r="K15" t="s">
        <v>184</v>
      </c>
      <c r="L15" t="s">
        <v>10</v>
      </c>
      <c r="N15" t="s">
        <v>10</v>
      </c>
    </row>
    <row r="16" spans="1:15" ht="15" customHeight="1" x14ac:dyDescent="0.2">
      <c r="A16" s="54" t="s">
        <v>279</v>
      </c>
      <c r="C16" t="s">
        <v>265</v>
      </c>
      <c r="D16" t="s">
        <v>267</v>
      </c>
      <c r="E16" t="s">
        <v>266</v>
      </c>
      <c r="F16" t="s">
        <v>20</v>
      </c>
      <c r="G16" t="s">
        <v>290</v>
      </c>
      <c r="H16" s="1" t="s">
        <v>243</v>
      </c>
      <c r="I16" s="1" t="s">
        <v>244</v>
      </c>
      <c r="J16" s="1" t="s">
        <v>245</v>
      </c>
      <c r="M16" t="s">
        <v>10</v>
      </c>
      <c r="N16" t="s">
        <v>10</v>
      </c>
    </row>
    <row r="17" spans="1:14" ht="15" customHeight="1" x14ac:dyDescent="0.2">
      <c r="A17" s="43"/>
      <c r="C17" t="s">
        <v>316</v>
      </c>
      <c r="D17" t="s">
        <v>267</v>
      </c>
      <c r="E17" t="s">
        <v>266</v>
      </c>
      <c r="F17" t="s">
        <v>20</v>
      </c>
      <c r="G17" t="s">
        <v>18</v>
      </c>
      <c r="H17" s="1" t="s">
        <v>59</v>
      </c>
      <c r="I17" s="41"/>
      <c r="J17" s="1" t="s">
        <v>201</v>
      </c>
      <c r="K17" t="s">
        <v>114</v>
      </c>
      <c r="L17" t="s">
        <v>10</v>
      </c>
    </row>
    <row r="18" spans="1:14" ht="15" customHeight="1" x14ac:dyDescent="0.2">
      <c r="A18" t="s">
        <v>278</v>
      </c>
      <c r="C18" t="s">
        <v>265</v>
      </c>
      <c r="D18" t="s">
        <v>267</v>
      </c>
      <c r="E18" t="s">
        <v>266</v>
      </c>
      <c r="F18" t="s">
        <v>21</v>
      </c>
      <c r="G18" t="s">
        <v>291</v>
      </c>
      <c r="H18" s="1" t="s">
        <v>60</v>
      </c>
      <c r="I18" s="1" t="s">
        <v>202</v>
      </c>
      <c r="J18" s="1" t="s">
        <v>203</v>
      </c>
    </row>
    <row r="19" spans="1:14" ht="15" customHeight="1" x14ac:dyDescent="0.2">
      <c r="A19" s="43">
        <v>5</v>
      </c>
      <c r="C19" t="s">
        <v>265</v>
      </c>
      <c r="D19" t="s">
        <v>267</v>
      </c>
      <c r="E19" t="s">
        <v>266</v>
      </c>
      <c r="F19" t="s">
        <v>21</v>
      </c>
      <c r="G19" t="s">
        <v>292</v>
      </c>
      <c r="H19" s="1" t="s">
        <v>61</v>
      </c>
      <c r="I19" s="1" t="s">
        <v>205</v>
      </c>
      <c r="J19" s="1" t="s">
        <v>204</v>
      </c>
    </row>
    <row r="20" spans="1:14" ht="15" customHeight="1" x14ac:dyDescent="0.2">
      <c r="A20" s="43"/>
      <c r="C20" t="s">
        <v>265</v>
      </c>
      <c r="D20" t="s">
        <v>267</v>
      </c>
      <c r="E20" t="s">
        <v>266</v>
      </c>
      <c r="F20" t="s">
        <v>21</v>
      </c>
      <c r="G20" t="s">
        <v>293</v>
      </c>
      <c r="H20" s="1" t="s">
        <v>62</v>
      </c>
      <c r="I20" s="1" t="s">
        <v>312</v>
      </c>
      <c r="J20" s="1" t="s">
        <v>313</v>
      </c>
    </row>
    <row r="21" spans="1:14" ht="15" customHeight="1" x14ac:dyDescent="0.2">
      <c r="A21" t="s">
        <v>270</v>
      </c>
      <c r="C21" t="s">
        <v>265</v>
      </c>
      <c r="D21" t="s">
        <v>267</v>
      </c>
      <c r="E21" t="s">
        <v>266</v>
      </c>
      <c r="F21" t="s">
        <v>21</v>
      </c>
      <c r="G21" t="s">
        <v>45</v>
      </c>
      <c r="H21" s="1" t="s">
        <v>63</v>
      </c>
      <c r="I21" s="1" t="s">
        <v>206</v>
      </c>
      <c r="J21" s="1" t="s">
        <v>207</v>
      </c>
    </row>
    <row r="22" spans="1:14" ht="15" customHeight="1" x14ac:dyDescent="0.2">
      <c r="A22" t="s">
        <v>271</v>
      </c>
      <c r="C22" t="s">
        <v>265</v>
      </c>
      <c r="D22" t="s">
        <v>267</v>
      </c>
      <c r="E22" t="s">
        <v>266</v>
      </c>
      <c r="F22" t="s">
        <v>22</v>
      </c>
      <c r="G22" t="s">
        <v>300</v>
      </c>
      <c r="H22" s="1" t="s">
        <v>64</v>
      </c>
      <c r="I22" s="1" t="s">
        <v>208</v>
      </c>
      <c r="J22" s="1" t="s">
        <v>209</v>
      </c>
    </row>
    <row r="23" spans="1:14" ht="15" customHeight="1" x14ac:dyDescent="0.2">
      <c r="A23" t="s">
        <v>270</v>
      </c>
      <c r="C23" t="s">
        <v>265</v>
      </c>
      <c r="D23" t="s">
        <v>267</v>
      </c>
      <c r="E23" t="s">
        <v>266</v>
      </c>
      <c r="F23" t="s">
        <v>22</v>
      </c>
      <c r="G23" t="s">
        <v>301</v>
      </c>
      <c r="H23" s="1" t="s">
        <v>65</v>
      </c>
      <c r="I23" s="1" t="s">
        <v>215</v>
      </c>
      <c r="J23" s="1" t="s">
        <v>210</v>
      </c>
      <c r="M23" t="s">
        <v>10</v>
      </c>
      <c r="N23" t="s">
        <v>10</v>
      </c>
    </row>
    <row r="24" spans="1:14" ht="15" customHeight="1" x14ac:dyDescent="0.2">
      <c r="C24" t="s">
        <v>265</v>
      </c>
      <c r="D24" t="s">
        <v>267</v>
      </c>
      <c r="E24" t="s">
        <v>266</v>
      </c>
      <c r="F24" t="s">
        <v>22</v>
      </c>
      <c r="G24" t="s">
        <v>302</v>
      </c>
      <c r="H24" s="1" t="s">
        <v>66</v>
      </c>
      <c r="I24" s="1" t="s">
        <v>211</v>
      </c>
      <c r="J24" s="1" t="s">
        <v>212</v>
      </c>
    </row>
    <row r="25" spans="1:14" ht="15" customHeight="1" x14ac:dyDescent="0.2">
      <c r="A25" t="s">
        <v>274</v>
      </c>
      <c r="C25" t="s">
        <v>265</v>
      </c>
      <c r="D25" t="s">
        <v>267</v>
      </c>
      <c r="E25" t="s">
        <v>266</v>
      </c>
      <c r="F25" t="s">
        <v>22</v>
      </c>
      <c r="G25" t="s">
        <v>42</v>
      </c>
      <c r="H25" s="1" t="s">
        <v>67</v>
      </c>
      <c r="I25" s="1" t="s">
        <v>214</v>
      </c>
      <c r="J25" s="1" t="s">
        <v>213</v>
      </c>
    </row>
    <row r="26" spans="1:14" ht="15" customHeight="1" x14ac:dyDescent="0.2">
      <c r="A26" t="s">
        <v>273</v>
      </c>
      <c r="C26" t="s">
        <v>265</v>
      </c>
      <c r="D26" t="s">
        <v>267</v>
      </c>
      <c r="E26" t="s">
        <v>266</v>
      </c>
      <c r="F26" t="s">
        <v>23</v>
      </c>
      <c r="G26" t="s">
        <v>294</v>
      </c>
      <c r="H26" s="1" t="s">
        <v>68</v>
      </c>
      <c r="I26" s="1" t="s">
        <v>217</v>
      </c>
      <c r="J26" s="1" t="s">
        <v>216</v>
      </c>
      <c r="N26" t="s">
        <v>10</v>
      </c>
    </row>
    <row r="27" spans="1:14" ht="15" customHeight="1" x14ac:dyDescent="0.2">
      <c r="A27" t="s">
        <v>275</v>
      </c>
      <c r="C27" t="s">
        <v>265</v>
      </c>
      <c r="D27" t="s">
        <v>267</v>
      </c>
      <c r="E27" t="s">
        <v>266</v>
      </c>
      <c r="F27" t="s">
        <v>23</v>
      </c>
      <c r="G27" t="s">
        <v>303</v>
      </c>
      <c r="H27" s="1" t="s">
        <v>69</v>
      </c>
      <c r="I27" s="1" t="s">
        <v>219</v>
      </c>
      <c r="J27" s="1" t="s">
        <v>218</v>
      </c>
      <c r="M27" t="s">
        <v>10</v>
      </c>
      <c r="N27" t="s">
        <v>10</v>
      </c>
    </row>
    <row r="28" spans="1:14" ht="15" customHeight="1" x14ac:dyDescent="0.2">
      <c r="A28" t="s">
        <v>311</v>
      </c>
      <c r="C28" t="s">
        <v>265</v>
      </c>
      <c r="D28" t="s">
        <v>267</v>
      </c>
      <c r="E28" t="s">
        <v>266</v>
      </c>
      <c r="F28" t="s">
        <v>23</v>
      </c>
      <c r="G28" t="s">
        <v>295</v>
      </c>
      <c r="H28" s="1" t="s">
        <v>70</v>
      </c>
      <c r="I28" s="1" t="s">
        <v>221</v>
      </c>
      <c r="J28" s="1" t="s">
        <v>220</v>
      </c>
      <c r="M28" t="s">
        <v>10</v>
      </c>
      <c r="N28" t="s">
        <v>10</v>
      </c>
    </row>
    <row r="29" spans="1:14" ht="15" customHeight="1" x14ac:dyDescent="0.2">
      <c r="A29" t="s">
        <v>280</v>
      </c>
      <c r="C29" t="s">
        <v>265</v>
      </c>
      <c r="D29" t="s">
        <v>267</v>
      </c>
      <c r="E29" t="s">
        <v>266</v>
      </c>
      <c r="F29" t="s">
        <v>23</v>
      </c>
      <c r="G29" t="s">
        <v>304</v>
      </c>
      <c r="H29" s="1" t="s">
        <v>71</v>
      </c>
      <c r="I29" s="41"/>
      <c r="J29" s="1" t="s">
        <v>222</v>
      </c>
    </row>
    <row r="30" spans="1:14" ht="15" customHeight="1" x14ac:dyDescent="0.2">
      <c r="A30" t="s">
        <v>79</v>
      </c>
      <c r="C30" t="s">
        <v>316</v>
      </c>
      <c r="D30" t="s">
        <v>267</v>
      </c>
      <c r="E30" t="s">
        <v>266</v>
      </c>
      <c r="F30" t="s">
        <v>23</v>
      </c>
      <c r="G30" t="s">
        <v>305</v>
      </c>
      <c r="H30" s="1" t="s">
        <v>72</v>
      </c>
      <c r="I30" s="1" t="s">
        <v>225</v>
      </c>
      <c r="J30" s="1" t="s">
        <v>224</v>
      </c>
    </row>
    <row r="31" spans="1:14" ht="15" customHeight="1" x14ac:dyDescent="0.2">
      <c r="C31" t="s">
        <v>265</v>
      </c>
      <c r="D31" t="s">
        <v>267</v>
      </c>
      <c r="E31" t="s">
        <v>266</v>
      </c>
      <c r="F31" t="s">
        <v>23</v>
      </c>
      <c r="G31" t="s">
        <v>306</v>
      </c>
      <c r="H31" s="1" t="s">
        <v>73</v>
      </c>
      <c r="I31" s="41"/>
      <c r="J31" s="1" t="s">
        <v>223</v>
      </c>
    </row>
    <row r="32" spans="1:14" ht="15" customHeight="1" x14ac:dyDescent="0.2">
      <c r="C32" t="s">
        <v>265</v>
      </c>
      <c r="D32" t="s">
        <v>267</v>
      </c>
      <c r="E32" t="s">
        <v>266</v>
      </c>
      <c r="F32" t="s">
        <v>23</v>
      </c>
      <c r="G32" t="s">
        <v>43</v>
      </c>
      <c r="H32" s="1" t="s">
        <v>74</v>
      </c>
      <c r="I32" s="1" t="s">
        <v>229</v>
      </c>
      <c r="J32" s="1" t="s">
        <v>228</v>
      </c>
      <c r="N32" t="s">
        <v>10</v>
      </c>
    </row>
    <row r="33" spans="3:15" ht="15" customHeight="1" x14ac:dyDescent="0.2">
      <c r="C33" t="s">
        <v>265</v>
      </c>
      <c r="D33" t="s">
        <v>267</v>
      </c>
      <c r="E33" t="s">
        <v>266</v>
      </c>
      <c r="F33" t="s">
        <v>24</v>
      </c>
      <c r="G33" t="s">
        <v>262</v>
      </c>
      <c r="H33" s="1" t="s">
        <v>226</v>
      </c>
      <c r="I33" s="41"/>
      <c r="J33" s="1" t="s">
        <v>227</v>
      </c>
      <c r="K33" t="s">
        <v>230</v>
      </c>
    </row>
    <row r="34" spans="3:15" ht="15" customHeight="1" x14ac:dyDescent="0.2">
      <c r="C34" t="s">
        <v>265</v>
      </c>
      <c r="D34" t="s">
        <v>267</v>
      </c>
      <c r="E34" t="s">
        <v>266</v>
      </c>
      <c r="F34" t="s">
        <v>44</v>
      </c>
      <c r="G34" t="s">
        <v>261</v>
      </c>
      <c r="H34" s="1" t="s">
        <v>75</v>
      </c>
      <c r="I34" s="1" t="s">
        <v>231</v>
      </c>
      <c r="J34" s="1" t="s">
        <v>232</v>
      </c>
    </row>
    <row r="35" spans="3:15" ht="15" customHeight="1" x14ac:dyDescent="0.2">
      <c r="C35" t="s">
        <v>265</v>
      </c>
      <c r="D35" t="s">
        <v>267</v>
      </c>
      <c r="E35" t="s">
        <v>266</v>
      </c>
      <c r="F35" t="s">
        <v>25</v>
      </c>
      <c r="G35" t="s">
        <v>48</v>
      </c>
      <c r="H35" s="1" t="s">
        <v>76</v>
      </c>
      <c r="I35" s="1" t="s">
        <v>234</v>
      </c>
      <c r="J35" s="1" t="s">
        <v>233</v>
      </c>
    </row>
    <row r="36" spans="3:15" ht="15" customHeight="1" x14ac:dyDescent="0.2">
      <c r="C36" t="s">
        <v>265</v>
      </c>
      <c r="D36" t="s">
        <v>267</v>
      </c>
      <c r="E36" t="s">
        <v>266</v>
      </c>
      <c r="F36" t="s">
        <v>25</v>
      </c>
      <c r="G36" t="s">
        <v>46</v>
      </c>
      <c r="H36" s="1" t="s">
        <v>235</v>
      </c>
      <c r="I36" s="1" t="s">
        <v>237</v>
      </c>
      <c r="J36" s="1" t="s">
        <v>236</v>
      </c>
      <c r="O36" t="s">
        <v>10</v>
      </c>
    </row>
    <row r="37" spans="3:15" ht="15" customHeight="1" x14ac:dyDescent="0.2">
      <c r="C37" t="s">
        <v>265</v>
      </c>
      <c r="D37" t="s">
        <v>267</v>
      </c>
      <c r="E37" t="s">
        <v>266</v>
      </c>
      <c r="F37" t="s">
        <v>25</v>
      </c>
      <c r="G37" t="s">
        <v>47</v>
      </c>
      <c r="H37" s="1" t="s">
        <v>77</v>
      </c>
      <c r="I37" s="1" t="s">
        <v>239</v>
      </c>
      <c r="J37" s="1" t="s">
        <v>238</v>
      </c>
      <c r="K37" t="s">
        <v>240</v>
      </c>
      <c r="O37" t="s">
        <v>10</v>
      </c>
    </row>
    <row r="38" spans="3:15" ht="15" customHeight="1" x14ac:dyDescent="0.2">
      <c r="C38" t="s">
        <v>265</v>
      </c>
      <c r="D38" t="s">
        <v>267</v>
      </c>
      <c r="E38" t="s">
        <v>266</v>
      </c>
      <c r="F38" t="s">
        <v>247</v>
      </c>
      <c r="G38" t="s">
        <v>296</v>
      </c>
      <c r="H38" s="1" t="s">
        <v>37</v>
      </c>
      <c r="I38" s="41"/>
      <c r="J38" s="1" t="s">
        <v>102</v>
      </c>
    </row>
    <row r="39" spans="3:15" ht="15" customHeight="1" x14ac:dyDescent="0.2">
      <c r="C39" t="s">
        <v>265</v>
      </c>
      <c r="D39" t="s">
        <v>267</v>
      </c>
      <c r="E39" t="s">
        <v>266</v>
      </c>
      <c r="F39" t="s">
        <v>247</v>
      </c>
      <c r="G39" t="s">
        <v>254</v>
      </c>
      <c r="H39" s="1" t="s">
        <v>38</v>
      </c>
      <c r="I39" s="1" t="s">
        <v>103</v>
      </c>
      <c r="J39" s="1" t="s">
        <v>104</v>
      </c>
    </row>
    <row r="40" spans="3:15" ht="15" customHeight="1" x14ac:dyDescent="0.2">
      <c r="C40" t="s">
        <v>316</v>
      </c>
      <c r="D40" t="s">
        <v>267</v>
      </c>
      <c r="E40" t="s">
        <v>266</v>
      </c>
      <c r="F40" t="s">
        <v>26</v>
      </c>
      <c r="G40" t="s">
        <v>307</v>
      </c>
      <c r="H40" s="1" t="s">
        <v>39</v>
      </c>
      <c r="I40" s="41"/>
      <c r="J40" s="1" t="s">
        <v>105</v>
      </c>
    </row>
    <row r="41" spans="3:15" ht="15" customHeight="1" x14ac:dyDescent="0.2">
      <c r="C41" t="s">
        <v>265</v>
      </c>
      <c r="D41" t="s">
        <v>267</v>
      </c>
      <c r="E41" t="s">
        <v>266</v>
      </c>
      <c r="F41" t="s">
        <v>26</v>
      </c>
      <c r="G41" t="s">
        <v>36</v>
      </c>
      <c r="H41" s="1" t="s">
        <v>40</v>
      </c>
      <c r="I41" s="41"/>
      <c r="J41" s="1" t="s">
        <v>106</v>
      </c>
      <c r="K41" t="s">
        <v>183</v>
      </c>
      <c r="L41" t="s">
        <v>10</v>
      </c>
    </row>
    <row r="42" spans="3:15" ht="15" customHeight="1" x14ac:dyDescent="0.2">
      <c r="C42" t="s">
        <v>265</v>
      </c>
      <c r="D42" t="s">
        <v>267</v>
      </c>
      <c r="E42" t="s">
        <v>266</v>
      </c>
      <c r="F42" t="s">
        <v>27</v>
      </c>
      <c r="G42" t="s">
        <v>264</v>
      </c>
      <c r="H42" s="1" t="s">
        <v>35</v>
      </c>
      <c r="I42" s="1" t="s">
        <v>107</v>
      </c>
      <c r="J42" s="1" t="s">
        <v>108</v>
      </c>
    </row>
    <row r="43" spans="3:15" ht="15" customHeight="1" x14ac:dyDescent="0.2">
      <c r="C43" t="s">
        <v>265</v>
      </c>
      <c r="D43" t="s">
        <v>267</v>
      </c>
      <c r="E43" t="s">
        <v>266</v>
      </c>
      <c r="F43" t="s">
        <v>28</v>
      </c>
      <c r="G43" t="s">
        <v>259</v>
      </c>
      <c r="H43" s="1" t="s">
        <v>41</v>
      </c>
      <c r="I43" s="1" t="s">
        <v>109</v>
      </c>
      <c r="J43" s="1" t="s">
        <v>110</v>
      </c>
    </row>
    <row r="44" spans="3:15" ht="15" customHeight="1" x14ac:dyDescent="0.2">
      <c r="C44" t="s">
        <v>265</v>
      </c>
      <c r="D44" t="s">
        <v>267</v>
      </c>
      <c r="E44" t="s">
        <v>266</v>
      </c>
      <c r="F44" t="s">
        <v>29</v>
      </c>
      <c r="G44" t="s">
        <v>263</v>
      </c>
      <c r="H44" s="1" t="s">
        <v>111</v>
      </c>
      <c r="I44" s="1" t="s">
        <v>113</v>
      </c>
      <c r="J44" s="1" t="s">
        <v>112</v>
      </c>
    </row>
    <row r="45" spans="3:15" ht="15" customHeight="1" x14ac:dyDescent="0.2">
      <c r="C45" t="s">
        <v>265</v>
      </c>
      <c r="D45" t="s">
        <v>267</v>
      </c>
      <c r="E45" t="s">
        <v>266</v>
      </c>
      <c r="F45" t="s">
        <v>30</v>
      </c>
      <c r="G45" t="s">
        <v>260</v>
      </c>
      <c r="H45" s="1" t="s">
        <v>115</v>
      </c>
      <c r="I45" s="41"/>
      <c r="J45" s="1" t="s">
        <v>116</v>
      </c>
      <c r="K45" t="s">
        <v>11</v>
      </c>
      <c r="O45" t="s">
        <v>10</v>
      </c>
    </row>
    <row r="46" spans="3:15" ht="15" customHeight="1" x14ac:dyDescent="0.2">
      <c r="C46" t="s">
        <v>265</v>
      </c>
      <c r="D46" t="s">
        <v>267</v>
      </c>
      <c r="E46" t="s">
        <v>266</v>
      </c>
      <c r="F46" t="s">
        <v>246</v>
      </c>
      <c r="G46" t="s">
        <v>308</v>
      </c>
      <c r="H46" s="1" t="s">
        <v>119</v>
      </c>
      <c r="I46" s="1" t="s">
        <v>120</v>
      </c>
      <c r="J46" s="1" t="s">
        <v>121</v>
      </c>
      <c r="O46" t="s">
        <v>10</v>
      </c>
    </row>
    <row r="47" spans="3:15" ht="15" customHeight="1" x14ac:dyDescent="0.2">
      <c r="C47" t="s">
        <v>265</v>
      </c>
      <c r="D47" t="s">
        <v>267</v>
      </c>
      <c r="E47" t="s">
        <v>266</v>
      </c>
      <c r="F47" t="s">
        <v>246</v>
      </c>
      <c r="G47" t="s">
        <v>255</v>
      </c>
      <c r="H47" s="1" t="s">
        <v>117</v>
      </c>
      <c r="I47" s="1" t="s">
        <v>118</v>
      </c>
      <c r="J47" s="1" t="s">
        <v>122</v>
      </c>
    </row>
    <row r="48" spans="3:15" ht="15" customHeight="1" x14ac:dyDescent="0.2">
      <c r="C48" t="s">
        <v>265</v>
      </c>
      <c r="D48" t="s">
        <v>267</v>
      </c>
      <c r="E48" t="s">
        <v>266</v>
      </c>
      <c r="F48" t="s">
        <v>80</v>
      </c>
      <c r="G48" t="s">
        <v>86</v>
      </c>
      <c r="H48" s="42" t="s">
        <v>155</v>
      </c>
      <c r="J48" s="41"/>
      <c r="K48" s="1"/>
    </row>
    <row r="49" spans="3:11" ht="15" customHeight="1" x14ac:dyDescent="0.2">
      <c r="C49" t="s">
        <v>265</v>
      </c>
      <c r="D49" t="s">
        <v>267</v>
      </c>
      <c r="E49" t="s">
        <v>266</v>
      </c>
      <c r="F49" t="s">
        <v>80</v>
      </c>
      <c r="G49" t="s">
        <v>87</v>
      </c>
      <c r="H49" s="42" t="s">
        <v>156</v>
      </c>
      <c r="J49" s="41"/>
      <c r="K49" s="1" t="s">
        <v>152</v>
      </c>
    </row>
    <row r="50" spans="3:11" ht="15" customHeight="1" x14ac:dyDescent="0.2">
      <c r="C50" t="s">
        <v>265</v>
      </c>
      <c r="D50" t="s">
        <v>267</v>
      </c>
      <c r="E50" t="s">
        <v>266</v>
      </c>
      <c r="F50" t="s">
        <v>80</v>
      </c>
      <c r="G50" t="s">
        <v>88</v>
      </c>
      <c r="H50" s="42" t="s">
        <v>157</v>
      </c>
      <c r="J50" s="41"/>
      <c r="K50" s="1"/>
    </row>
    <row r="51" spans="3:11" ht="15" customHeight="1" x14ac:dyDescent="0.2">
      <c r="C51" t="s">
        <v>265</v>
      </c>
      <c r="D51" t="s">
        <v>267</v>
      </c>
      <c r="E51" t="s">
        <v>266</v>
      </c>
      <c r="F51" t="s">
        <v>80</v>
      </c>
      <c r="G51" t="s">
        <v>89</v>
      </c>
      <c r="H51" s="42" t="s">
        <v>158</v>
      </c>
      <c r="J51" s="41"/>
      <c r="K51" s="1"/>
    </row>
    <row r="52" spans="3:11" ht="15" customHeight="1" x14ac:dyDescent="0.2">
      <c r="C52" t="s">
        <v>316</v>
      </c>
      <c r="D52" t="s">
        <v>267</v>
      </c>
      <c r="E52" t="s">
        <v>266</v>
      </c>
      <c r="F52" t="s">
        <v>81</v>
      </c>
      <c r="G52" t="s">
        <v>257</v>
      </c>
      <c r="H52" s="42" t="s">
        <v>159</v>
      </c>
      <c r="J52" s="41"/>
      <c r="K52" s="1"/>
    </row>
    <row r="53" spans="3:11" ht="15" customHeight="1" x14ac:dyDescent="0.2">
      <c r="C53" t="s">
        <v>265</v>
      </c>
      <c r="D53" t="s">
        <v>267</v>
      </c>
      <c r="E53" t="s">
        <v>266</v>
      </c>
      <c r="F53" t="s">
        <v>82</v>
      </c>
      <c r="G53" t="s">
        <v>258</v>
      </c>
      <c r="H53" s="42" t="s">
        <v>160</v>
      </c>
      <c r="J53" s="41"/>
      <c r="K53" s="1"/>
    </row>
    <row r="54" spans="3:11" ht="15" customHeight="1" x14ac:dyDescent="0.2">
      <c r="C54" t="s">
        <v>265</v>
      </c>
      <c r="D54" t="s">
        <v>267</v>
      </c>
      <c r="E54" t="s">
        <v>266</v>
      </c>
      <c r="F54" t="s">
        <v>83</v>
      </c>
      <c r="G54" t="s">
        <v>90</v>
      </c>
      <c r="H54" s="42" t="s">
        <v>161</v>
      </c>
      <c r="J54" s="41"/>
      <c r="K54" s="1"/>
    </row>
    <row r="55" spans="3:11" ht="15" customHeight="1" x14ac:dyDescent="0.2">
      <c r="C55" t="s">
        <v>265</v>
      </c>
      <c r="D55" t="s">
        <v>267</v>
      </c>
      <c r="E55" t="s">
        <v>266</v>
      </c>
      <c r="F55" t="s">
        <v>83</v>
      </c>
      <c r="G55" t="s">
        <v>91</v>
      </c>
      <c r="H55" s="42" t="s">
        <v>162</v>
      </c>
      <c r="J55" s="41"/>
      <c r="K55" s="1"/>
    </row>
    <row r="56" spans="3:11" ht="15" customHeight="1" x14ac:dyDescent="0.2">
      <c r="C56" t="s">
        <v>316</v>
      </c>
      <c r="D56" t="s">
        <v>267</v>
      </c>
      <c r="E56" t="s">
        <v>266</v>
      </c>
      <c r="F56" t="s">
        <v>83</v>
      </c>
      <c r="G56" t="s">
        <v>92</v>
      </c>
      <c r="H56" s="42" t="s">
        <v>163</v>
      </c>
      <c r="J56" s="41"/>
      <c r="K56" s="1" t="s">
        <v>153</v>
      </c>
    </row>
    <row r="57" spans="3:11" ht="15" customHeight="1" x14ac:dyDescent="0.2">
      <c r="C57" t="s">
        <v>316</v>
      </c>
      <c r="D57" t="s">
        <v>267</v>
      </c>
      <c r="E57" t="s">
        <v>266</v>
      </c>
      <c r="F57" t="s">
        <v>83</v>
      </c>
      <c r="G57" t="s">
        <v>93</v>
      </c>
      <c r="H57" s="42" t="s">
        <v>164</v>
      </c>
      <c r="J57" s="41"/>
      <c r="K57" s="1" t="s">
        <v>153</v>
      </c>
    </row>
    <row r="58" spans="3:11" ht="15" customHeight="1" x14ac:dyDescent="0.2">
      <c r="C58" t="s">
        <v>265</v>
      </c>
      <c r="D58" t="s">
        <v>267</v>
      </c>
      <c r="E58" t="s">
        <v>266</v>
      </c>
      <c r="F58" t="s">
        <v>84</v>
      </c>
      <c r="G58" t="s">
        <v>94</v>
      </c>
      <c r="H58" s="42" t="s">
        <v>165</v>
      </c>
      <c r="J58" s="41"/>
      <c r="K58" s="1" t="s">
        <v>150</v>
      </c>
    </row>
    <row r="59" spans="3:11" ht="15" customHeight="1" x14ac:dyDescent="0.2">
      <c r="C59" t="s">
        <v>265</v>
      </c>
      <c r="D59" t="s">
        <v>267</v>
      </c>
      <c r="E59" t="s">
        <v>266</v>
      </c>
      <c r="F59" t="s">
        <v>84</v>
      </c>
      <c r="G59" t="s">
        <v>95</v>
      </c>
      <c r="H59" s="42" t="s">
        <v>166</v>
      </c>
      <c r="J59" s="41"/>
      <c r="K59" s="1" t="s">
        <v>149</v>
      </c>
    </row>
    <row r="60" spans="3:11" ht="15" customHeight="1" x14ac:dyDescent="0.2">
      <c r="C60" t="s">
        <v>265</v>
      </c>
      <c r="D60" t="s">
        <v>267</v>
      </c>
      <c r="E60" t="s">
        <v>266</v>
      </c>
      <c r="F60" t="s">
        <v>84</v>
      </c>
      <c r="G60" t="s">
        <v>96</v>
      </c>
      <c r="H60" s="42" t="s">
        <v>167</v>
      </c>
      <c r="J60" s="41"/>
      <c r="K60" s="1" t="s">
        <v>154</v>
      </c>
    </row>
    <row r="61" spans="3:11" ht="15" customHeight="1" x14ac:dyDescent="0.2">
      <c r="C61" t="s">
        <v>265</v>
      </c>
      <c r="D61" t="s">
        <v>267</v>
      </c>
      <c r="E61" t="s">
        <v>266</v>
      </c>
      <c r="F61" t="s">
        <v>84</v>
      </c>
      <c r="G61" t="s">
        <v>97</v>
      </c>
      <c r="H61" s="42" t="s">
        <v>168</v>
      </c>
      <c r="J61" s="41"/>
      <c r="K61" s="1" t="s">
        <v>173</v>
      </c>
    </row>
    <row r="62" spans="3:11" ht="15" customHeight="1" x14ac:dyDescent="0.2">
      <c r="C62" t="s">
        <v>265</v>
      </c>
      <c r="D62" t="s">
        <v>267</v>
      </c>
      <c r="E62" t="s">
        <v>266</v>
      </c>
      <c r="F62" t="s">
        <v>84</v>
      </c>
      <c r="G62" t="s">
        <v>98</v>
      </c>
      <c r="H62" s="42" t="s">
        <v>169</v>
      </c>
      <c r="I62" s="41"/>
      <c r="J62" s="41"/>
    </row>
    <row r="63" spans="3:11" ht="15" customHeight="1" x14ac:dyDescent="0.2">
      <c r="C63" t="s">
        <v>265</v>
      </c>
      <c r="D63" t="s">
        <v>267</v>
      </c>
      <c r="E63" t="s">
        <v>266</v>
      </c>
      <c r="F63" t="s">
        <v>85</v>
      </c>
      <c r="G63" t="s">
        <v>99</v>
      </c>
      <c r="H63" s="42" t="s">
        <v>170</v>
      </c>
      <c r="I63" s="41"/>
      <c r="J63" s="41"/>
    </row>
    <row r="64" spans="3:11" ht="15" customHeight="1" x14ac:dyDescent="0.2">
      <c r="C64" t="s">
        <v>265</v>
      </c>
      <c r="D64" t="s">
        <v>267</v>
      </c>
      <c r="E64" t="s">
        <v>266</v>
      </c>
      <c r="F64" t="s">
        <v>85</v>
      </c>
      <c r="G64" t="s">
        <v>100</v>
      </c>
      <c r="H64" s="42" t="s">
        <v>171</v>
      </c>
      <c r="I64" s="41"/>
      <c r="J64" s="41"/>
    </row>
    <row r="65" spans="3:10" ht="15" customHeight="1" x14ac:dyDescent="0.2">
      <c r="C65" t="s">
        <v>265</v>
      </c>
      <c r="D65" t="s">
        <v>267</v>
      </c>
      <c r="E65" t="s">
        <v>266</v>
      </c>
      <c r="F65" t="s">
        <v>85</v>
      </c>
      <c r="G65" t="s">
        <v>101</v>
      </c>
      <c r="H65" s="42" t="s">
        <v>172</v>
      </c>
      <c r="I65" s="41"/>
      <c r="J65" s="41"/>
    </row>
    <row r="66" spans="3:10" ht="15" customHeight="1" x14ac:dyDescent="0.2"/>
    <row r="67" spans="3:10" ht="15" customHeight="1" x14ac:dyDescent="0.2"/>
    <row r="68" spans="3:10" ht="15" customHeight="1" x14ac:dyDescent="0.2"/>
    <row r="69" spans="3:10" ht="15" customHeight="1" x14ac:dyDescent="0.2"/>
    <row r="70" spans="3:10" ht="15" customHeight="1" x14ac:dyDescent="0.2"/>
    <row r="71" spans="3:10" ht="15" customHeight="1" x14ac:dyDescent="0.2"/>
    <row r="72" spans="3:10" ht="15" customHeight="1" x14ac:dyDescent="0.2"/>
    <row r="73" spans="3:10" ht="15" customHeight="1" x14ac:dyDescent="0.2"/>
    <row r="74" spans="3:10" ht="15" customHeight="1" x14ac:dyDescent="0.2"/>
  </sheetData>
  <phoneticPr fontId="29" type="noConversion"/>
  <pageMargins left="0.7" right="0.7" top="0.78740157499999996" bottom="0.78740157499999996" header="0.3" footer="0.3"/>
  <tableParts count="7">
    <tablePart r:id="rId1"/>
    <tablePart r:id="rId2"/>
    <tablePart r:id="rId3"/>
    <tablePart r:id="rId4"/>
    <tablePart r:id="rId5"/>
    <tablePart r:id="rId6"/>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0D01D-E000-400A-87DA-A278F08EB0DA}">
  <dimension ref="A1:A61"/>
  <sheetViews>
    <sheetView workbookViewId="0">
      <selection activeCell="F53" sqref="F53"/>
    </sheetView>
  </sheetViews>
  <sheetFormatPr baseColWidth="10" defaultRowHeight="15" x14ac:dyDescent="0.2"/>
  <cols>
    <col min="1" max="1" width="23.83203125" customWidth="1"/>
  </cols>
  <sheetData>
    <row r="1" spans="1:1" x14ac:dyDescent="0.2">
      <c r="A1" t="s">
        <v>272</v>
      </c>
    </row>
    <row r="2" spans="1:1" x14ac:dyDescent="0.2">
      <c r="A2" t="str">
        <f>IF('Foundational criteria - entry'!$E5=admin!$A$11,LEFT('Foundational criteria - entry'!$A5,5)&amp;admin!$A$23,IF('Foundational criteria - entry'!$A5&lt;&gt;admin!$A$22,LEFT('Foundational criteria - entry'!$A5,5),"")&amp;IF('Foundational criteria - entry'!$A5&lt;&gt;admin!$A$22,IF('Foundational criteria - entry'!$E5&lt;&gt;"",IF('Foundational criteria - entry'!$E5=admin!$A$8,'Foundational criteria - entry'!$B5,IF('Foundational criteria - entry'!$E5=admin!$A$9,'Foundational criteria - entry'!$C5,IF('Foundational criteria - entry'!$E5=admin!$A$10,'Foundational criteria - entry'!$D5)))," "&amp;admin!$A$26),""))</f>
        <v>1.a.  not rated</v>
      </c>
    </row>
    <row r="3" spans="1:1" x14ac:dyDescent="0.2">
      <c r="A3" t="str">
        <f>IF('Foundational criteria - entry'!$E6=admin!$A$11,LEFT('Foundational criteria - entry'!$A6,5)&amp;admin!$A$23,IF('Foundational criteria - entry'!$A6&lt;&gt;admin!$A$22,LEFT('Foundational criteria - entry'!$A6,5),"")&amp;IF('Foundational criteria - entry'!$A6&lt;&gt;admin!$A$22,IF('Foundational criteria - entry'!$E6&lt;&gt;"",IF('Foundational criteria - entry'!$E6=admin!$A$8,'Foundational criteria - entry'!$B6,IF('Foundational criteria - entry'!$E6=admin!$A$9,'Foundational criteria - entry'!$C6,IF('Foundational criteria - entry'!$E6=admin!$A$10,'Foundational criteria - entry'!$D6)))," "&amp;admin!$A$26),""))</f>
        <v>1.b.  not rated</v>
      </c>
    </row>
    <row r="4" spans="1:1" x14ac:dyDescent="0.2">
      <c r="A4" t="str">
        <f>IF('Foundational criteria - entry'!$E7=admin!$A$11,LEFT('Foundational criteria - entry'!$A7,5)&amp;admin!$A$23,IF('Foundational criteria - entry'!$A7&lt;&gt;admin!$A$22,LEFT('Foundational criteria - entry'!$A7,5),"")&amp;IF('Foundational criteria - entry'!$A7&lt;&gt;admin!$A$22,IF('Foundational criteria - entry'!$E7&lt;&gt;"",IF('Foundational criteria - entry'!$E7=admin!$A$8,'Foundational criteria - entry'!$B7,IF('Foundational criteria - entry'!$E7=admin!$A$9,'Foundational criteria - entry'!$C7,IF('Foundational criteria - entry'!$E7=admin!$A$10,'Foundational criteria - entry'!$D7)))," "&amp;admin!$A$26),""))</f>
        <v>1.c.  not rated</v>
      </c>
    </row>
    <row r="5" spans="1:1" x14ac:dyDescent="0.2">
      <c r="A5" t="str">
        <f>IF('Foundational criteria - entry'!$E8=admin!$A$11,LEFT('Foundational criteria - entry'!$A8,5)&amp;admin!$A$23,IF('Foundational criteria - entry'!$A8&lt;&gt;admin!$A$22,LEFT('Foundational criteria - entry'!$A8,5),"")&amp;IF('Foundational criteria - entry'!$A8&lt;&gt;admin!$A$22,IF('Foundational criteria - entry'!$E8&lt;&gt;"",IF('Foundational criteria - entry'!$E8=admin!$A$8,'Foundational criteria - entry'!$B8,IF('Foundational criteria - entry'!$E8=admin!$A$9,'Foundational criteria - entry'!$C8,IF('Foundational criteria - entry'!$E8=admin!$A$10,'Foundational criteria - entry'!$D8)))," "&amp;admin!$A$26),""))</f>
        <v>1.d.  not rated</v>
      </c>
    </row>
    <row r="6" spans="1:1" x14ac:dyDescent="0.2">
      <c r="A6" s="53" t="str">
        <f>IF('Foundational criteria - entry'!$E9=admin!$A$11,LEFT('Foundational criteria - entry'!$A9,5)&amp;admin!$A$23,IF('Foundational criteria - entry'!$A9&lt;&gt;admin!$A$22,LEFT('Foundational criteria - entry'!$A9,5),"")&amp;IF('Foundational criteria - entry'!$A9&lt;&gt;admin!$A$22,IF('Foundational criteria - entry'!$E9&lt;&gt;"",IF('Foundational criteria - entry'!$E9=admin!$A$8,'Foundational criteria - entry'!$B9,IF('Foundational criteria - entry'!$E9=admin!$A$9,'Foundational criteria - entry'!$C9,IF('Foundational criteria - entry'!$E9=admin!$A$10,'Foundational criteria - entry'!$D9)))," "&amp;admin!$A$26),""))</f>
        <v>2. Cl not rated</v>
      </c>
    </row>
    <row r="7" spans="1:1" x14ac:dyDescent="0.2">
      <c r="A7" t="str">
        <f>IF('Foundational criteria - entry'!$E10=admin!$A$11,LEFT('Foundational criteria - entry'!$A10,5)&amp;admin!$A$23,IF('Foundational criteria - entry'!$A10&lt;&gt;admin!$A$22,LEFT('Foundational criteria - entry'!$A10,5),"")&amp;IF('Foundational criteria - entry'!$A10&lt;&gt;admin!$A$22,IF('Foundational criteria - entry'!$E10&lt;&gt;"",IF('Foundational criteria - entry'!$E10=admin!$A$8,'Foundational criteria - entry'!$B10,IF('Foundational criteria - entry'!$E10=admin!$A$9,'Foundational criteria - entry'!$C10,IF('Foundational criteria - entry'!$E10=admin!$A$10,'Foundational criteria - entry'!$D10)))," "&amp;admin!$A$26),""))</f>
        <v>2.a.  not rated</v>
      </c>
    </row>
    <row r="8" spans="1:1" x14ac:dyDescent="0.2">
      <c r="A8" t="str">
        <f>IF('Foundational criteria - entry'!$E11=admin!$A$11,LEFT('Foundational criteria - entry'!$A11,5)&amp;admin!$A$23,IF('Foundational criteria - entry'!$A11&lt;&gt;admin!$A$22,LEFT('Foundational criteria - entry'!$A11,5),"")&amp;IF('Foundational criteria - entry'!$A11&lt;&gt;admin!$A$22,IF('Foundational criteria - entry'!$E11&lt;&gt;"",IF('Foundational criteria - entry'!$E11=admin!$A$8,'Foundational criteria - entry'!$B11,IF('Foundational criteria - entry'!$E11=admin!$A$9,'Foundational criteria - entry'!$C11,IF('Foundational criteria - entry'!$E11=admin!$A$10,'Foundational criteria - entry'!$D11)))," "&amp;admin!$A$26),""))</f>
        <v>2.b.  not rated</v>
      </c>
    </row>
    <row r="9" spans="1:1" x14ac:dyDescent="0.2">
      <c r="A9" t="str">
        <f>IF('Foundational criteria - entry'!$E12=admin!$A$11,LEFT('Foundational criteria - entry'!$A12,5)&amp;admin!$A$23,IF('Foundational criteria - entry'!$A12&lt;&gt;admin!$A$22,LEFT('Foundational criteria - entry'!$A12,5),"")&amp;IF('Foundational criteria - entry'!$A12&lt;&gt;admin!$A$22,IF('Foundational criteria - entry'!$E12&lt;&gt;"",IF('Foundational criteria - entry'!$E12=admin!$A$8,'Foundational criteria - entry'!$B12,IF('Foundational criteria - entry'!$E12=admin!$A$9,'Foundational criteria - entry'!$C12,IF('Foundational criteria - entry'!$E12=admin!$A$10,'Foundational criteria - entry'!$D12)))," "&amp;admin!$A$26),""))</f>
        <v>2.c.  not rated</v>
      </c>
    </row>
    <row r="10" spans="1:1" x14ac:dyDescent="0.2">
      <c r="A10" s="53" t="str">
        <f>IF('Foundational criteria - entry'!$E13=admin!$A$11,LEFT('Foundational criteria - entry'!$A13,5)&amp;admin!$A$23,IF('Foundational criteria - entry'!$A13&lt;&gt;admin!$A$22,LEFT('Foundational criteria - entry'!$A13,5),"")&amp;IF('Foundational criteria - entry'!$A13&lt;&gt;admin!$A$22,IF('Foundational criteria - entry'!$E13&lt;&gt;"",IF('Foundational criteria - entry'!$E13=admin!$A$8,'Foundational criteria - entry'!$B13,IF('Foundational criteria - entry'!$E13=admin!$A$9,'Foundational criteria - entry'!$C13,IF('Foundational criteria - entry'!$E13=admin!$A$10,'Foundational criteria - entry'!$D13)))," "&amp;admin!$A$26),""))</f>
        <v>3. Us not rated</v>
      </c>
    </row>
    <row r="11" spans="1:1" x14ac:dyDescent="0.2">
      <c r="A11" t="str">
        <f>IF('Foundational criteria - entry'!$E14=admin!$A$11,LEFT('Foundational criteria - entry'!$A14,5)&amp;admin!$A$23,IF('Foundational criteria - entry'!$A14&lt;&gt;admin!$A$22,LEFT('Foundational criteria - entry'!$A14,5),"")&amp;IF('Foundational criteria - entry'!$A14&lt;&gt;admin!$A$22,IF('Foundational criteria - entry'!$E14&lt;&gt;"",IF('Foundational criteria - entry'!$E14=admin!$A$8,'Foundational criteria - entry'!$B14,IF('Foundational criteria - entry'!$E14=admin!$A$9,'Foundational criteria - entry'!$C14,IF('Foundational criteria - entry'!$E14=admin!$A$10,'Foundational criteria - entry'!$D14)))," "&amp;admin!$A$26),""))</f>
        <v>3.a.  not rated</v>
      </c>
    </row>
    <row r="12" spans="1:1" x14ac:dyDescent="0.2">
      <c r="A12" t="str">
        <f>IF('Foundational criteria - entry'!$E15=admin!$A$11,LEFT('Foundational criteria - entry'!$A15,5)&amp;admin!$A$23,IF('Foundational criteria - entry'!$A15&lt;&gt;admin!$A$22,LEFT('Foundational criteria - entry'!$A15,5),"")&amp;IF('Foundational criteria - entry'!$A15&lt;&gt;admin!$A$22,IF('Foundational criteria - entry'!$E15&lt;&gt;"",IF('Foundational criteria - entry'!$E15=admin!$A$8,'Foundational criteria - entry'!$B15,IF('Foundational criteria - entry'!$E15=admin!$A$9,'Foundational criteria - entry'!$C15,IF('Foundational criteria - entry'!$E15=admin!$A$10,'Foundational criteria - entry'!$D15)))," "&amp;admin!$A$26),""))</f>
        <v>3.b.  not rated</v>
      </c>
    </row>
    <row r="13" spans="1:1" x14ac:dyDescent="0.2">
      <c r="A13" t="str">
        <f>IF('Foundational criteria - entry'!$E16=admin!$A$11,LEFT('Foundational criteria - entry'!$A16,5)&amp;admin!$A$23,IF('Foundational criteria - entry'!$A16&lt;&gt;admin!$A$22,LEFT('Foundational criteria - entry'!$A16,5),"")&amp;IF('Foundational criteria - entry'!$A16&lt;&gt;admin!$A$22,IF('Foundational criteria - entry'!$E16&lt;&gt;"",IF('Foundational criteria - entry'!$E16=admin!$A$8,'Foundational criteria - entry'!$B16,IF('Foundational criteria - entry'!$E16=admin!$A$9,'Foundational criteria - entry'!$C16,IF('Foundational criteria - entry'!$E16=admin!$A$10,'Foundational criteria - entry'!$D16)))," "&amp;admin!$A$26),""))</f>
        <v>3.c.  not rated</v>
      </c>
    </row>
    <row r="14" spans="1:1" x14ac:dyDescent="0.2">
      <c r="A14" t="str">
        <f>IF('Foundational criteria - entry'!$E17=admin!$A$11,LEFT('Foundational criteria - entry'!$A17,5)&amp;admin!$A$23,IF('Foundational criteria - entry'!$A17&lt;&gt;admin!$A$22,LEFT('Foundational criteria - entry'!$A17,5),"")&amp;IF('Foundational criteria - entry'!$A17&lt;&gt;admin!$A$22,IF('Foundational criteria - entry'!$E17&lt;&gt;"",IF('Foundational criteria - entry'!$E17=admin!$A$8,'Foundational criteria - entry'!$B17,IF('Foundational criteria - entry'!$E17=admin!$A$9,'Foundational criteria - entry'!$C17,IF('Foundational criteria - entry'!$E17=admin!$A$10,'Foundational criteria - entry'!$D17)))," "&amp;admin!$A$26),""))</f>
        <v>3.d.  not rated</v>
      </c>
    </row>
    <row r="15" spans="1:1" x14ac:dyDescent="0.2">
      <c r="A15" t="str">
        <f>IF('Foundational criteria - entry'!$E18=admin!$A$11,LEFT('Foundational criteria - entry'!$A18,5)&amp;admin!$A$23,IF('Foundational criteria - entry'!$A18&lt;&gt;admin!$A$22,LEFT('Foundational criteria - entry'!$A18,5),"")&amp;IF('Foundational criteria - entry'!$A18&lt;&gt;admin!$A$22,IF('Foundational criteria - entry'!$E18&lt;&gt;"",IF('Foundational criteria - entry'!$E18=admin!$A$8,'Foundational criteria - entry'!$B18,IF('Foundational criteria - entry'!$E18=admin!$A$9,'Foundational criteria - entry'!$C18,IF('Foundational criteria - entry'!$E18=admin!$A$10,'Foundational criteria - entry'!$D18)))," "&amp;admin!$A$26),""))</f>
        <v>3.e.  not rated</v>
      </c>
    </row>
    <row r="16" spans="1:1" x14ac:dyDescent="0.2">
      <c r="A16" t="str">
        <f>IF('Foundational criteria - entry'!$E19=admin!$A$11,LEFT('Foundational criteria - entry'!$A19,5)&amp;admin!$A$23,IF('Foundational criteria - entry'!$A19&lt;&gt;admin!$A$22,LEFT('Foundational criteria - entry'!$A19,5),"")&amp;IF('Foundational criteria - entry'!$A19&lt;&gt;admin!$A$22,IF('Foundational criteria - entry'!$E19&lt;&gt;"",IF('Foundational criteria - entry'!$E19=admin!$A$8,'Foundational criteria - entry'!$B19,IF('Foundational criteria - entry'!$E19=admin!$A$9,'Foundational criteria - entry'!$C19,IF('Foundational criteria - entry'!$E19=admin!$A$10,'Foundational criteria - entry'!$D19)))," "&amp;admin!$A$26),""))</f>
        <v>3.f.  not rated</v>
      </c>
    </row>
    <row r="17" spans="1:1" x14ac:dyDescent="0.2">
      <c r="A17" t="str">
        <f>IF('Foundational criteria - entry'!$E20=admin!$A$11,LEFT('Foundational criteria - entry'!$A20,5)&amp;admin!$A$23,IF('Foundational criteria - entry'!$A20&lt;&gt;admin!$A$22,LEFT('Foundational criteria - entry'!$A20,5),"")&amp;IF('Foundational criteria - entry'!$A20&lt;&gt;admin!$A$22,IF('Foundational criteria - entry'!$E20&lt;&gt;"",IF('Foundational criteria - entry'!$E20=admin!$A$8,'Foundational criteria - entry'!$B20,IF('Foundational criteria - entry'!$E20=admin!$A$9,'Foundational criteria - entry'!$C20,IF('Foundational criteria - entry'!$E20=admin!$A$10,'Foundational criteria - entry'!$D20)))," "&amp;admin!$A$26),""))</f>
        <v>3.g.  not rated</v>
      </c>
    </row>
    <row r="18" spans="1:1" x14ac:dyDescent="0.2">
      <c r="A18" t="str">
        <f>IF('Foundational criteria - entry'!$E21=admin!$A$11,LEFT('Foundational criteria - entry'!$A21,5)&amp;admin!$A$23,IF('Foundational criteria - entry'!$A21&lt;&gt;admin!$A$22,LEFT('Foundational criteria - entry'!$A21,5),"")&amp;IF('Foundational criteria - entry'!$A21&lt;&gt;admin!$A$22,IF('Foundational criteria - entry'!$E21&lt;&gt;"",IF('Foundational criteria - entry'!$E21=admin!$A$8,'Foundational criteria - entry'!$B21,IF('Foundational criteria - entry'!$E21=admin!$A$9,'Foundational criteria - entry'!$C21,IF('Foundational criteria - entry'!$E21=admin!$A$10,'Foundational criteria - entry'!$D21)))," "&amp;admin!$A$26),""))</f>
        <v>3.h.  not rated</v>
      </c>
    </row>
    <row r="19" spans="1:1" x14ac:dyDescent="0.2">
      <c r="A19" t="str">
        <f>IF('Foundational criteria - entry'!$E22=admin!$A$11,LEFT('Foundational criteria - entry'!$A22,5)&amp;admin!$A$23,IF('Foundational criteria - entry'!$A22&lt;&gt;admin!$A$22,LEFT('Foundational criteria - entry'!$A22,5),"")&amp;IF('Foundational criteria - entry'!$A22&lt;&gt;admin!$A$22,IF('Foundational criteria - entry'!$E22&lt;&gt;"",IF('Foundational criteria - entry'!$E22=admin!$A$8,'Foundational criteria - entry'!$B22,IF('Foundational criteria - entry'!$E22=admin!$A$9,'Foundational criteria - entry'!$C22,IF('Foundational criteria - entry'!$E22=admin!$A$10,'Foundational criteria - entry'!$D22)))," "&amp;admin!$A$26),""))</f>
        <v>3.i.  not rated</v>
      </c>
    </row>
    <row r="20" spans="1:1" x14ac:dyDescent="0.2">
      <c r="A20" s="53" t="str">
        <f>IF('Foundational criteria - entry'!$E23=admin!$A$11,LEFT('Foundational criteria - entry'!$A23,5)&amp;admin!$A$23,IF('Foundational criteria - entry'!$A23&lt;&gt;admin!$A$22,LEFT('Foundational criteria - entry'!$A23,5),"")&amp;IF('Foundational criteria - entry'!$A23&lt;&gt;admin!$A$22,IF('Foundational criteria - entry'!$E23&lt;&gt;"",IF('Foundational criteria - entry'!$E23=admin!$A$8,'Foundational criteria - entry'!$B23,IF('Foundational criteria - entry'!$E23=admin!$A$9,'Foundational criteria - entry'!$C23,IF('Foundational criteria - entry'!$E23=admin!$A$10,'Foundational criteria - entry'!$D23)))," "&amp;admin!$A$26),""))</f>
        <v>4. Da not rated</v>
      </c>
    </row>
    <row r="21" spans="1:1" x14ac:dyDescent="0.2">
      <c r="A21" t="str">
        <f>IF('Foundational criteria - entry'!$E24=admin!$A$11,LEFT('Foundational criteria - entry'!$A24,5)&amp;admin!$A$23,IF('Foundational criteria - entry'!$A24&lt;&gt;admin!$A$22,LEFT('Foundational criteria - entry'!$A24,5),"")&amp;IF('Foundational criteria - entry'!$A24&lt;&gt;admin!$A$22,IF('Foundational criteria - entry'!$E24&lt;&gt;"",IF('Foundational criteria - entry'!$E24=admin!$A$8,'Foundational criteria - entry'!$B24,IF('Foundational criteria - entry'!$E24=admin!$A$9,'Foundational criteria - entry'!$C24,IF('Foundational criteria - entry'!$E24=admin!$A$10,'Foundational criteria - entry'!$D24)))," "&amp;admin!$A$26),""))</f>
        <v>4.a.  not rated</v>
      </c>
    </row>
    <row r="22" spans="1:1" x14ac:dyDescent="0.2">
      <c r="A22" t="str">
        <f>IF('Foundational criteria - entry'!$E25=admin!$A$11,LEFT('Foundational criteria - entry'!$A25,5)&amp;admin!$A$23,IF('Foundational criteria - entry'!$A25&lt;&gt;admin!$A$22,LEFT('Foundational criteria - entry'!$A25,5),"")&amp;IF('Foundational criteria - entry'!$A25&lt;&gt;admin!$A$22,IF('Foundational criteria - entry'!$E25&lt;&gt;"",IF('Foundational criteria - entry'!$E25=admin!$A$8,'Foundational criteria - entry'!$B25,IF('Foundational criteria - entry'!$E25=admin!$A$9,'Foundational criteria - entry'!$C25,IF('Foundational criteria - entry'!$E25=admin!$A$10,'Foundational criteria - entry'!$D25)))," "&amp;admin!$A$26),""))</f>
        <v>4.b.  not rated</v>
      </c>
    </row>
    <row r="23" spans="1:1" x14ac:dyDescent="0.2">
      <c r="A23" t="str">
        <f>IF('Foundational criteria - entry'!$E26=admin!$A$11,LEFT('Foundational criteria - entry'!$A26,5)&amp;admin!$A$23,IF('Foundational criteria - entry'!$A26&lt;&gt;admin!$A$22,LEFT('Foundational criteria - entry'!$A26,5),"")&amp;IF('Foundational criteria - entry'!$A26&lt;&gt;admin!$A$22,IF('Foundational criteria - entry'!$E26&lt;&gt;"",IF('Foundational criteria - entry'!$E26=admin!$A$8,'Foundational criteria - entry'!$B26,IF('Foundational criteria - entry'!$E26=admin!$A$9,'Foundational criteria - entry'!$C26,IF('Foundational criteria - entry'!$E26=admin!$A$10,'Foundational criteria - entry'!$D26)))," "&amp;admin!$A$26),""))</f>
        <v>4.c.  not rated</v>
      </c>
    </row>
    <row r="24" spans="1:1" x14ac:dyDescent="0.2">
      <c r="A24" t="str">
        <f>IF('Foundational criteria - entry'!$E27=admin!$A$11,LEFT('Foundational criteria - entry'!$A27,5)&amp;admin!$A$23,IF('Foundational criteria - entry'!$A27&lt;&gt;admin!$A$22,LEFT('Foundational criteria - entry'!$A27,5),"")&amp;IF('Foundational criteria - entry'!$A27&lt;&gt;admin!$A$22,IF('Foundational criteria - entry'!$E27&lt;&gt;"",IF('Foundational criteria - entry'!$E27=admin!$A$8,'Foundational criteria - entry'!$B27,IF('Foundational criteria - entry'!$E27=admin!$A$9,'Foundational criteria - entry'!$C27,IF('Foundational criteria - entry'!$E27=admin!$A$10,'Foundational criteria - entry'!$D27)))," "&amp;admin!$A$26),""))</f>
        <v>4.d.  not rated</v>
      </c>
    </row>
    <row r="25" spans="1:1" x14ac:dyDescent="0.2">
      <c r="A25" s="53" t="str">
        <f>IF('Foundational criteria - entry'!$E28=admin!$A$11,LEFT('Foundational criteria - entry'!$A28,5)&amp;admin!$A$23,IF('Foundational criteria - entry'!$A28&lt;&gt;admin!$A$22,LEFT('Foundational criteria - entry'!$A28,5),"")&amp;IF('Foundational criteria - entry'!$A28&lt;&gt;admin!$A$22,IF('Foundational criteria - entry'!$E28&lt;&gt;"",IF('Foundational criteria - entry'!$E28=admin!$A$8,'Foundational criteria - entry'!$B28,IF('Foundational criteria - entry'!$E28=admin!$A$9,'Foundational criteria - entry'!$C28,IF('Foundational criteria - entry'!$E28=admin!$A$10,'Foundational criteria - entry'!$D28)))," "&amp;admin!$A$26),""))</f>
        <v>5. Fu not rated</v>
      </c>
    </row>
    <row r="26" spans="1:1" x14ac:dyDescent="0.2">
      <c r="A26" t="str">
        <f>IF('Foundational criteria - entry'!$E29=admin!$A$11,LEFT('Foundational criteria - entry'!$A29,5)&amp;admin!$A$23,IF('Foundational criteria - entry'!$A29&lt;&gt;admin!$A$22,LEFT('Foundational criteria - entry'!$A29,5),"")&amp;IF('Foundational criteria - entry'!$A29&lt;&gt;admin!$A$22,IF('Foundational criteria - entry'!$E29&lt;&gt;"",IF('Foundational criteria - entry'!$E29=admin!$A$8,'Foundational criteria - entry'!$B29,IF('Foundational criteria - entry'!$E29=admin!$A$9,'Foundational criteria - entry'!$C29,IF('Foundational criteria - entry'!$E29=admin!$A$10,'Foundational criteria - entry'!$D29)))," "&amp;admin!$A$26),""))</f>
        <v>5.a.  not rated</v>
      </c>
    </row>
    <row r="27" spans="1:1" x14ac:dyDescent="0.2">
      <c r="A27" t="str">
        <f>IF('Foundational criteria - entry'!$E30=admin!$A$11,LEFT('Foundational criteria - entry'!$A30,5)&amp;admin!$A$23,IF('Foundational criteria - entry'!$A30&lt;&gt;admin!$A$22,LEFT('Foundational criteria - entry'!$A30,5),"")&amp;IF('Foundational criteria - entry'!$A30&lt;&gt;admin!$A$22,IF('Foundational criteria - entry'!$E30&lt;&gt;"",IF('Foundational criteria - entry'!$E30=admin!$A$8,'Foundational criteria - entry'!$B30,IF('Foundational criteria - entry'!$E30=admin!$A$9,'Foundational criteria - entry'!$C30,IF('Foundational criteria - entry'!$E30=admin!$A$10,'Foundational criteria - entry'!$D30)))," "&amp;admin!$A$26),""))</f>
        <v>5.b.  not rated</v>
      </c>
    </row>
    <row r="28" spans="1:1" x14ac:dyDescent="0.2">
      <c r="A28" t="str">
        <f>IF('Foundational criteria - entry'!$E31=admin!$A$11,LEFT('Foundational criteria - entry'!$A31,5)&amp;admin!$A$23,IF('Foundational criteria - entry'!$A31&lt;&gt;admin!$A$22,LEFT('Foundational criteria - entry'!$A31,5),"")&amp;IF('Foundational criteria - entry'!$A31&lt;&gt;admin!$A$22,IF('Foundational criteria - entry'!$E31&lt;&gt;"",IF('Foundational criteria - entry'!$E31=admin!$A$8,'Foundational criteria - entry'!$B31,IF('Foundational criteria - entry'!$E31=admin!$A$9,'Foundational criteria - entry'!$C31,IF('Foundational criteria - entry'!$E31=admin!$A$10,'Foundational criteria - entry'!$D31)))," "&amp;admin!$A$26),""))</f>
        <v>5.c.  not rated</v>
      </c>
    </row>
    <row r="29" spans="1:1" x14ac:dyDescent="0.2">
      <c r="A29" t="str">
        <f>IF('Foundational criteria - entry'!$E32=admin!$A$11,LEFT('Foundational criteria - entry'!$A32,5)&amp;admin!$A$23,IF('Foundational criteria - entry'!$A32&lt;&gt;admin!$A$22,LEFT('Foundational criteria - entry'!$A32,5),"")&amp;IF('Foundational criteria - entry'!$A32&lt;&gt;admin!$A$22,IF('Foundational criteria - entry'!$E32&lt;&gt;"",IF('Foundational criteria - entry'!$E32=admin!$A$8,'Foundational criteria - entry'!$B32,IF('Foundational criteria - entry'!$E32=admin!$A$9,'Foundational criteria - entry'!$C32,IF('Foundational criteria - entry'!$E32=admin!$A$10,'Foundational criteria - entry'!$D32)))," "&amp;admin!$A$26),""))</f>
        <v>5.d.  not rated</v>
      </c>
    </row>
    <row r="30" spans="1:1" x14ac:dyDescent="0.2">
      <c r="A30" s="53" t="str">
        <f>IF('Foundational criteria - entry'!$E33=admin!$A$11,LEFT('Foundational criteria - entry'!$A33,5)&amp;admin!$A$23,IF('Foundational criteria - entry'!$A33&lt;&gt;admin!$A$22,LEFT('Foundational criteria - entry'!$A33,5),"")&amp;IF('Foundational criteria - entry'!$A33&lt;&gt;admin!$A$22,IF('Foundational criteria - entry'!$E33&lt;&gt;"",IF('Foundational criteria - entry'!$E33=admin!$A$8,'Foundational criteria - entry'!$B33,IF('Foundational criteria - entry'!$E33=admin!$A$9,'Foundational criteria - entry'!$C33,IF('Foundational criteria - entry'!$E33=admin!$A$10,'Foundational criteria - entry'!$D33)))," "&amp;admin!$A$26),""))</f>
        <v>6. Co not rated</v>
      </c>
    </row>
    <row r="31" spans="1:1" x14ac:dyDescent="0.2">
      <c r="A31" t="str">
        <f>IF('Foundational criteria - entry'!$E34=admin!$A$11,LEFT('Foundational criteria - entry'!$A34,5)&amp;admin!$A$23,IF('Foundational criteria - entry'!$A34&lt;&gt;admin!$A$22,LEFT('Foundational criteria - entry'!$A34,5),"")&amp;IF('Foundational criteria - entry'!$A34&lt;&gt;admin!$A$22,IF('Foundational criteria - entry'!$E34&lt;&gt;"",IF('Foundational criteria - entry'!$E34=admin!$A$8,'Foundational criteria - entry'!$B34,IF('Foundational criteria - entry'!$E34=admin!$A$9,'Foundational criteria - entry'!$C34,IF('Foundational criteria - entry'!$E34=admin!$A$10,'Foundational criteria - entry'!$D34)))," "&amp;admin!$A$26),""))</f>
        <v>6.a.  not rated</v>
      </c>
    </row>
    <row r="32" spans="1:1" x14ac:dyDescent="0.2">
      <c r="A32" t="str">
        <f>IF('Foundational criteria - entry'!$E35=admin!$A$11,LEFT('Foundational criteria - entry'!$A35,5)&amp;admin!$A$23,IF('Foundational criteria - entry'!$A35&lt;&gt;admin!$A$22,LEFT('Foundational criteria - entry'!$A35,5),"")&amp;IF('Foundational criteria - entry'!$A35&lt;&gt;admin!$A$22,IF('Foundational criteria - entry'!$E35&lt;&gt;"",IF('Foundational criteria - entry'!$E35=admin!$A$8,'Foundational criteria - entry'!$B35,IF('Foundational criteria - entry'!$E35=admin!$A$9,'Foundational criteria - entry'!$C35,IF('Foundational criteria - entry'!$E35=admin!$A$10,'Foundational criteria - entry'!$D35)))," "&amp;admin!$A$26),""))</f>
        <v>6.b.  not rated</v>
      </c>
    </row>
    <row r="33" spans="1:1" x14ac:dyDescent="0.2">
      <c r="A33" t="str">
        <f>IF('Foundational criteria - entry'!$E36=admin!$A$11,LEFT('Foundational criteria - entry'!$A36,5)&amp;admin!$A$23,IF('Foundational criteria - entry'!$A36&lt;&gt;admin!$A$22,LEFT('Foundational criteria - entry'!$A36,5),"")&amp;IF('Foundational criteria - entry'!$A36&lt;&gt;admin!$A$22,IF('Foundational criteria - entry'!$E36&lt;&gt;"",IF('Foundational criteria - entry'!$E36=admin!$A$8,'Foundational criteria - entry'!$B36,IF('Foundational criteria - entry'!$E36=admin!$A$9,'Foundational criteria - entry'!$C36,IF('Foundational criteria - entry'!$E36=admin!$A$10,'Foundational criteria - entry'!$D36)))," "&amp;admin!$A$26),""))</f>
        <v>6.c.  not rated</v>
      </c>
    </row>
    <row r="34" spans="1:1" x14ac:dyDescent="0.2">
      <c r="A34" t="str">
        <f>IF('Foundational criteria - entry'!$E37=admin!$A$11,LEFT('Foundational criteria - entry'!$A37,5)&amp;admin!$A$23,IF('Foundational criteria - entry'!$A37&lt;&gt;admin!$A$22,LEFT('Foundational criteria - entry'!$A37,5),"")&amp;IF('Foundational criteria - entry'!$A37&lt;&gt;admin!$A$22,IF('Foundational criteria - entry'!$E37&lt;&gt;"",IF('Foundational criteria - entry'!$E37=admin!$A$8,'Foundational criteria - entry'!$B37,IF('Foundational criteria - entry'!$E37=admin!$A$9,'Foundational criteria - entry'!$C37,IF('Foundational criteria - entry'!$E37=admin!$A$10,'Foundational criteria - entry'!$D37)))," "&amp;admin!$A$26),""))</f>
        <v>6.e.  not rated</v>
      </c>
    </row>
    <row r="35" spans="1:1" x14ac:dyDescent="0.2">
      <c r="A35" t="str">
        <f>IF('Foundational criteria - entry'!$E38=admin!$A$11,LEFT('Foundational criteria - entry'!$A38,5)&amp;admin!$A$23,IF('Foundational criteria - entry'!$A38&lt;&gt;admin!$A$22,LEFT('Foundational criteria - entry'!$A38,5),"")&amp;IF('Foundational criteria - entry'!$A38&lt;&gt;admin!$A$22,IF('Foundational criteria - entry'!$E38&lt;&gt;"",IF('Foundational criteria - entry'!$E38=admin!$A$8,'Foundational criteria - entry'!$B38,IF('Foundational criteria - entry'!$E38=admin!$A$9,'Foundational criteria - entry'!$C38,IF('Foundational criteria - entry'!$E38=admin!$A$10,'Foundational criteria - entry'!$D38)))," "&amp;admin!$A$26),""))</f>
        <v>6.f.  not rated</v>
      </c>
    </row>
    <row r="36" spans="1:1" x14ac:dyDescent="0.2">
      <c r="A36" t="str">
        <f>IF('Foundational criteria - entry'!$E39=admin!$A$11,LEFT('Foundational criteria - entry'!$A39,5)&amp;admin!$A$23,IF('Foundational criteria - entry'!$A39&lt;&gt;admin!$A$22,LEFT('Foundational criteria - entry'!$A39,5),"")&amp;IF('Foundational criteria - entry'!$A39&lt;&gt;admin!$A$22,IF('Foundational criteria - entry'!$E39&lt;&gt;"",IF('Foundational criteria - entry'!$E39=admin!$A$8,'Foundational criteria - entry'!$B39,IF('Foundational criteria - entry'!$E39=admin!$A$9,'Foundational criteria - entry'!$C39,IF('Foundational criteria - entry'!$E39=admin!$A$10,'Foundational criteria - entry'!$D39)))," "&amp;admin!$A$26),""))</f>
        <v>6.g.  not rated</v>
      </c>
    </row>
    <row r="37" spans="1:1" x14ac:dyDescent="0.2">
      <c r="A37" t="str">
        <f>IF('Foundational criteria - entry'!$E40=admin!$A$11,LEFT('Foundational criteria - entry'!$A40,5)&amp;admin!$A$23,IF('Foundational criteria - entry'!$A40&lt;&gt;admin!$A$22,LEFT('Foundational criteria - entry'!$A40,5),"")&amp;IF('Foundational criteria - entry'!$A40&lt;&gt;admin!$A$22,IF('Foundational criteria - entry'!$E40&lt;&gt;"",IF('Foundational criteria - entry'!$E40=admin!$A$8,'Foundational criteria - entry'!$B40,IF('Foundational criteria - entry'!$E40=admin!$A$9,'Foundational criteria - entry'!$C40,IF('Foundational criteria - entry'!$E40=admin!$A$10,'Foundational criteria - entry'!$D40)))," "&amp;admin!$A$26),""))</f>
        <v>6.h.  not rated</v>
      </c>
    </row>
    <row r="38" spans="1:1" x14ac:dyDescent="0.2">
      <c r="A38" s="53" t="str">
        <f>IF('Foundational criteria - entry'!$E41=admin!$A$11,LEFT('Foundational criteria - entry'!$A41,5)&amp;admin!$A$23,IF('Foundational criteria - entry'!$A41&lt;&gt;admin!$A$22,LEFT('Foundational criteria - entry'!$A41,5),"")&amp;IF('Foundational criteria - entry'!$A41&lt;&gt;admin!$A$22,IF('Foundational criteria - entry'!$E41&lt;&gt;"",IF('Foundational criteria - entry'!$E41=admin!$A$8,'Foundational criteria - entry'!$B41,IF('Foundational criteria - entry'!$E41=admin!$A$9,'Foundational criteria - entry'!$C41,IF('Foundational criteria - entry'!$E41=admin!$A$10,'Foundational criteria - entry'!$D41)))," "&amp;admin!$A$26),""))</f>
        <v>7. En not rated</v>
      </c>
    </row>
    <row r="39" spans="1:1" x14ac:dyDescent="0.2">
      <c r="A39" t="str">
        <f>IF('Foundational criteria - entry'!$E42=admin!$A$11,LEFT('Foundational criteria - entry'!$A42,5)&amp;admin!$A$23,IF('Foundational criteria - entry'!$A42&lt;&gt;admin!$A$22,LEFT('Foundational criteria - entry'!$A42,5),"")&amp;IF('Foundational criteria - entry'!$A42&lt;&gt;admin!$A$22,IF('Foundational criteria - entry'!$E42&lt;&gt;"",IF('Foundational criteria - entry'!$E42=admin!$A$8,'Foundational criteria - entry'!$B42,IF('Foundational criteria - entry'!$E42=admin!$A$9,'Foundational criteria - entry'!$C42,IF('Foundational criteria - entry'!$E42=admin!$A$10,'Foundational criteria - entry'!$D42)))," "&amp;admin!$A$26),""))</f>
        <v>7.a.  not rated</v>
      </c>
    </row>
    <row r="40" spans="1:1" x14ac:dyDescent="0.2">
      <c r="A40" s="53" t="str">
        <f>IF('Foundational criteria - entry'!$E43=admin!$A$11,LEFT('Foundational criteria - entry'!$A43,5)&amp;admin!$A$23,IF('Foundational criteria - entry'!$A43&lt;&gt;admin!$A$22,LEFT('Foundational criteria - entry'!$A43,5),"")&amp;IF('Foundational criteria - entry'!$A43&lt;&gt;admin!$A$22,IF('Foundational criteria - entry'!$E43&lt;&gt;"",IF('Foundational criteria - entry'!$E43=admin!$A$8,'Foundational criteria - entry'!$B43,IF('Foundational criteria - entry'!$E43=admin!$A$9,'Foundational criteria - entry'!$C43,IF('Foundational criteria - entry'!$E43=admin!$A$10,'Foundational criteria - entry'!$D43)))," "&amp;admin!$A$26),""))</f>
        <v>8. Ma not rated</v>
      </c>
    </row>
    <row r="41" spans="1:1" x14ac:dyDescent="0.2">
      <c r="A41" t="str">
        <f>IF('Foundational criteria - entry'!$E44=admin!$A$11,LEFT('Foundational criteria - entry'!$A44,5)&amp;admin!$A$23,IF('Foundational criteria - entry'!$A44&lt;&gt;admin!$A$22,LEFT('Foundational criteria - entry'!$A44,5),"")&amp;IF('Foundational criteria - entry'!$A44&lt;&gt;admin!$A$22,IF('Foundational criteria - entry'!$E44&lt;&gt;"",IF('Foundational criteria - entry'!$E44=admin!$A$8,'Foundational criteria - entry'!$B44,IF('Foundational criteria - entry'!$E44=admin!$A$9,'Foundational criteria - entry'!$C44,IF('Foundational criteria - entry'!$E44=admin!$A$10,'Foundational criteria - entry'!$D44)))," "&amp;admin!$A$26),""))</f>
        <v>8.a.  not rated</v>
      </c>
    </row>
    <row r="42" spans="1:1" x14ac:dyDescent="0.2">
      <c r="A42" s="53" t="str">
        <f>IF('Foundational criteria - entry'!$E45=admin!$A$11,LEFT('Foundational criteria - entry'!$A45,5)&amp;admin!$A$23,IF('Foundational criteria - entry'!$A45&lt;&gt;admin!$A$22,LEFT('Foundational criteria - entry'!$A45,5),"")&amp;IF('Foundational criteria - entry'!$A45&lt;&gt;admin!$A$22,IF('Foundational criteria - entry'!$E45&lt;&gt;"",IF('Foundational criteria - entry'!$E45=admin!$A$8,'Foundational criteria - entry'!$B45,IF('Foundational criteria - entry'!$E45=admin!$A$9,'Foundational criteria - entry'!$C45,IF('Foundational criteria - entry'!$E45=admin!$A$10,'Foundational criteria - entry'!$D45)))," "&amp;admin!$A$26),""))</f>
        <v>9. De not rated</v>
      </c>
    </row>
    <row r="43" spans="1:1" x14ac:dyDescent="0.2">
      <c r="A43" t="str">
        <f>IF('Foundational criteria - entry'!$E46=admin!$A$11,LEFT('Foundational criteria - entry'!$A46,5)&amp;admin!$A$23,IF('Foundational criteria - entry'!$A46&lt;&gt;admin!$A$22,LEFT('Foundational criteria - entry'!$A46,5),"")&amp;IF('Foundational criteria - entry'!$A46&lt;&gt;admin!$A$22,IF('Foundational criteria - entry'!$E46&lt;&gt;"",IF('Foundational criteria - entry'!$E46=admin!$A$8,'Foundational criteria - entry'!$B46,IF('Foundational criteria - entry'!$E46=admin!$A$9,'Foundational criteria - entry'!$C46,IF('Foundational criteria - entry'!$E46=admin!$A$10,'Foundational criteria - entry'!$D46)))," "&amp;admin!$A$26),""))</f>
        <v>9.a.  not rated</v>
      </c>
    </row>
    <row r="44" spans="1:1" x14ac:dyDescent="0.2">
      <c r="A44" t="str">
        <f>IF('Foundational criteria - entry'!$E47=admin!$A$11,LEFT('Foundational criteria - entry'!$A47,5)&amp;admin!$A$23,IF('Foundational criteria - entry'!$A47&lt;&gt;admin!$A$22,LEFT('Foundational criteria - entry'!$A47,5),"")&amp;IF('Foundational criteria - entry'!$A47&lt;&gt;admin!$A$22,IF('Foundational criteria - entry'!$E47&lt;&gt;"",IF('Foundational criteria - entry'!$E47=admin!$A$8,'Foundational criteria - entry'!$B47,IF('Foundational criteria - entry'!$E47=admin!$A$9,'Foundational criteria - entry'!$C47,IF('Foundational criteria - entry'!$E47=admin!$A$10,'Foundational criteria - entry'!$D47)))," "&amp;admin!$A$26),""))</f>
        <v>9.b.  not rated</v>
      </c>
    </row>
    <row r="45" spans="1:1" x14ac:dyDescent="0.2">
      <c r="A45" t="str">
        <f>IF('Foundational criteria - entry'!$E48=admin!$A$11,LEFT('Foundational criteria - entry'!$A48,5)&amp;admin!$A$23,IF('Foundational criteria - entry'!$A48&lt;&gt;admin!$A$22,LEFT('Foundational criteria - entry'!$A48,5),"")&amp;IF('Foundational criteria - entry'!$A48&lt;&gt;admin!$A$22,IF('Foundational criteria - entry'!$E48&lt;&gt;"",IF('Foundational criteria - entry'!$E48=admin!$A$8,'Foundational criteria - entry'!$B48,IF('Foundational criteria - entry'!$E48=admin!$A$9,'Foundational criteria - entry'!$C48,IF('Foundational criteria - entry'!$E48=admin!$A$10,'Foundational criteria - entry'!$D48)))," "&amp;admin!$A$26),""))</f>
        <v>9.c.  not rated</v>
      </c>
    </row>
    <row r="46" spans="1:1" x14ac:dyDescent="0.2">
      <c r="A46" t="str">
        <f>IF('Contextual criteria - entry'!$E5="N/A",LEFT('Contextual criteria - entry'!$A5,5)&amp;admin!$A$23,IF('Contextual criteria - entry'!$A5&lt;&gt;admin!$A$22,LEFT('Contextual criteria - entry'!$A5,6),"")&amp;IF('Contextual criteria - entry'!$A5&lt;&gt;admin!$A$22,IF('Contextual criteria - entry'!$E5&lt;&gt;"",IF('Contextual criteria - entry'!$E5=admin!$A$8,'Contextual criteria - entry'!$B5,IF('Contextual criteria - entry'!$E5=admin!$A$9,'Contextual criteria - entry'!$C5,IF('Contextual criteria - entry'!$E5=admin!$A$10,'Contextual criteria - entry'!$D5)))," "&amp;admin!$A$26),""))</f>
        <v>10.a.  not rated</v>
      </c>
    </row>
    <row r="47" spans="1:1" x14ac:dyDescent="0.2">
      <c r="A47" t="str">
        <f>IF('Contextual criteria - entry'!$E6="N/A",LEFT('Contextual criteria - entry'!$A6,5)&amp;admin!$A$23,IF('Contextual criteria - entry'!$A6&lt;&gt;admin!$A$22,LEFT('Contextual criteria - entry'!$A6,6),"")&amp;IF('Contextual criteria - entry'!$A6&lt;&gt;admin!$A$22,IF('Contextual criteria - entry'!$E6&lt;&gt;"",IF('Contextual criteria - entry'!$E6=admin!$A$8,'Contextual criteria - entry'!$B6,IF('Contextual criteria - entry'!$E6=admin!$A$9,'Contextual criteria - entry'!$C6,IF('Contextual criteria - entry'!$E6=admin!$A$10,'Contextual criteria - entry'!$D6)))," "&amp;admin!$A$26),""))</f>
        <v>10.b.  not rated</v>
      </c>
    </row>
    <row r="48" spans="1:1" x14ac:dyDescent="0.2">
      <c r="A48" s="53" t="str">
        <f>IF('Contextual criteria - entry'!$E7="N/A",LEFT('Contextual criteria - entry'!$A7,5)&amp;admin!$A$23,IF('Contextual criteria - entry'!$A7&lt;&gt;admin!$A$22,LEFT('Contextual criteria - entry'!$A7,6),"")&amp;IF('Contextual criteria - entry'!$A7&lt;&gt;admin!$A$22,IF('Contextual criteria - entry'!$E7&lt;&gt;"",IF('Contextual criteria - entry'!$E7=admin!$A$8,'Contextual criteria - entry'!$B7,IF('Contextual criteria - entry'!$E7=admin!$A$9,'Contextual criteria - entry'!$C7,IF('Contextual criteria - entry'!$E7=admin!$A$10,'Contextual criteria - entry'!$D7)))," "&amp;admin!$A$26),""))</f>
        <v>11. Sa not rated</v>
      </c>
    </row>
    <row r="49" spans="1:1" x14ac:dyDescent="0.2">
      <c r="A49" t="str">
        <f>IF('Contextual criteria - entry'!$E8="N/A",LEFT('Contextual criteria - entry'!$A8,5)&amp;admin!$A$23,IF('Contextual criteria - entry'!$A8&lt;&gt;admin!$A$22,LEFT('Contextual criteria - entry'!$A8,6),"")&amp;IF('Contextual criteria - entry'!$A8&lt;&gt;admin!$A$22,IF('Contextual criteria - entry'!$E8&lt;&gt;"",IF('Contextual criteria - entry'!$E8=admin!$A$8,'Contextual criteria - entry'!$B8,IF('Contextual criteria - entry'!$E8=admin!$A$9,'Contextual criteria - entry'!$C8,IF('Contextual criteria - entry'!$E8=admin!$A$10,'Contextual criteria - entry'!$D8)))," "&amp;admin!$A$26),""))</f>
        <v>11.a.  not rated</v>
      </c>
    </row>
    <row r="50" spans="1:1" x14ac:dyDescent="0.2">
      <c r="A50" t="str">
        <f>IF('Contextual criteria - entry'!$E9="N/A",LEFT('Contextual criteria - entry'!$A9,5)&amp;admin!$A$23,IF('Contextual criteria - entry'!$A9&lt;&gt;admin!$A$22,LEFT('Contextual criteria - entry'!$A9,6),"")&amp;IF('Contextual criteria - entry'!$A9&lt;&gt;admin!$A$22,IF('Contextual criteria - entry'!$E9&lt;&gt;"",IF('Contextual criteria - entry'!$E9=admin!$A$8,'Contextual criteria - entry'!$B9,IF('Contextual criteria - entry'!$E9=admin!$A$9,'Contextual criteria - entry'!$C9,IF('Contextual criteria - entry'!$E9=admin!$A$10,'Contextual criteria - entry'!$D9)))," "&amp;admin!$A$26),""))</f>
        <v>11.b.  not rated</v>
      </c>
    </row>
    <row r="51" spans="1:1" x14ac:dyDescent="0.2">
      <c r="A51" s="53" t="str">
        <f>IF('Contextual criteria - entry'!$E10="N/A",LEFT('Contextual criteria - entry'!$A10,5)&amp;admin!$A$23,IF('Contextual criteria - entry'!$A10&lt;&gt;admin!$A$22,LEFT('Contextual criteria - entry'!$A10,6),"")&amp;IF('Contextual criteria - entry'!$A10&lt;&gt;admin!$A$22,IF('Contextual criteria - entry'!$E10&lt;&gt;"",IF('Contextual criteria - entry'!$E10=admin!$A$8,'Contextual criteria - entry'!$B10,IF('Contextual criteria - entry'!$E10=admin!$A$9,'Contextual criteria - entry'!$C10,IF('Contextual criteria - entry'!$E10=admin!$A$10,'Contextual criteria - entry'!$D10)))," "&amp;admin!$A$26),""))</f>
        <v>12. In not rated</v>
      </c>
    </row>
    <row r="52" spans="1:1" x14ac:dyDescent="0.2">
      <c r="A52" t="str">
        <f>IF('Contextual criteria - entry'!$E11="N/A",LEFT('Contextual criteria - entry'!$A11,5)&amp;admin!$A$23,IF('Contextual criteria - entry'!$A11&lt;&gt;admin!$A$22,LEFT('Contextual criteria - entry'!$A11,6),"")&amp;IF('Contextual criteria - entry'!$A11&lt;&gt;admin!$A$22,IF('Contextual criteria - entry'!$E11&lt;&gt;"",IF('Contextual criteria - entry'!$E11=admin!$A$8,'Contextual criteria - entry'!$B11,IF('Contextual criteria - entry'!$E11=admin!$A$9,'Contextual criteria - entry'!$C11,IF('Contextual criteria - entry'!$E11=admin!$A$10,'Contextual criteria - entry'!$D11)))," "&amp;admin!$A$26),""))</f>
        <v>12.a.  not rated</v>
      </c>
    </row>
    <row r="53" spans="1:1" x14ac:dyDescent="0.2">
      <c r="A53" s="53" t="str">
        <f>IF('Contextual criteria - entry'!$E12="N/A",LEFT('Contextual criteria - entry'!$A12,5)&amp;admin!$A$23,IF('Contextual criteria - entry'!$A12&lt;&gt;admin!$A$22,LEFT('Contextual criteria - entry'!$A12,6),"")&amp;IF('Contextual criteria - entry'!$A12&lt;&gt;admin!$A$22,IF('Contextual criteria - entry'!$E12&lt;&gt;"",IF('Contextual criteria - entry'!$E12=admin!$A$8,'Contextual criteria - entry'!$B12,IF('Contextual criteria - entry'!$E12=admin!$A$9,'Contextual criteria - entry'!$C12,IF('Contextual criteria - entry'!$E12=admin!$A$10,'Contextual criteria - entry'!$D12)))," "&amp;admin!$A$26),""))</f>
        <v>13. Cu not rated</v>
      </c>
    </row>
    <row r="54" spans="1:1" x14ac:dyDescent="0.2">
      <c r="A54" t="str">
        <f>IF('Contextual criteria - entry'!$E13="N/A",LEFT('Contextual criteria - entry'!$A13,5)&amp;admin!$A$23,IF('Contextual criteria - entry'!$A13&lt;&gt;admin!$A$22,LEFT('Contextual criteria - entry'!$A13,6),"")&amp;IF('Contextual criteria - entry'!$A13&lt;&gt;admin!$A$22,IF('Contextual criteria - entry'!$E13&lt;&gt;"",IF('Contextual criteria - entry'!$E13=admin!$A$8,'Contextual criteria - entry'!$B13,IF('Contextual criteria - entry'!$E13=admin!$A$9,'Contextual criteria - entry'!$C13,IF('Contextual criteria - entry'!$E13=admin!$A$10,'Contextual criteria - entry'!$D13)))," "&amp;admin!$A$26),""))</f>
        <v>13.a.  not rated</v>
      </c>
    </row>
    <row r="55" spans="1:1" x14ac:dyDescent="0.2">
      <c r="A55" s="53" t="str">
        <f>IF('Contextual criteria - entry'!$E14="N/A",LEFT('Contextual criteria - entry'!$A14,5)&amp;admin!$A$23,IF('Contextual criteria - entry'!$A14&lt;&gt;admin!$A$22,LEFT('Contextual criteria - entry'!$A14,6),"")&amp;IF('Contextual criteria - entry'!$A14&lt;&gt;admin!$A$22,IF('Contextual criteria - entry'!$E14&lt;&gt;"",IF('Contextual criteria - entry'!$E14=admin!$A$8,'Contextual criteria - entry'!$B14,IF('Contextual criteria - entry'!$E14=admin!$A$9,'Contextual criteria - entry'!$C14,IF('Contextual criteria - entry'!$E14=admin!$A$10,'Contextual criteria - entry'!$D14)))," "&amp;admin!$A$26),""))</f>
        <v>14. Af not rated</v>
      </c>
    </row>
    <row r="56" spans="1:1" x14ac:dyDescent="0.2">
      <c r="A56" t="str">
        <f>IF('Contextual criteria - entry'!$E15="N/A",LEFT('Contextual criteria - entry'!$A15,5)&amp;admin!$A$23,IF('Contextual criteria - entry'!$A15&lt;&gt;admin!$A$22,LEFT('Contextual criteria - entry'!$A15,6),"")&amp;IF('Contextual criteria - entry'!$A15&lt;&gt;admin!$A$22,IF('Contextual criteria - entry'!$E15&lt;&gt;"",IF('Contextual criteria - entry'!$E15=admin!$A$8,'Contextual criteria - entry'!$B15,IF('Contextual criteria - entry'!$E15=admin!$A$9,'Contextual criteria - entry'!$C15,IF('Contextual criteria - entry'!$E15=admin!$A$10,'Contextual criteria - entry'!$D15)))," "&amp;admin!$A$26),""))</f>
        <v>14.a.  not rated</v>
      </c>
    </row>
    <row r="57" spans="1:1" x14ac:dyDescent="0.2">
      <c r="A57" s="53" t="str">
        <f>IF('Contextual criteria - entry'!$E16="N/A",LEFT('Contextual criteria - entry'!$A16,5)&amp;admin!$A$23,IF('Contextual criteria - entry'!$A16&lt;&gt;admin!$A$22,LEFT('Contextual criteria - entry'!$A16,6),"")&amp;IF('Contextual criteria - entry'!$A16&lt;&gt;admin!$A$22,IF('Contextual criteria - entry'!$E16&lt;&gt;"",IF('Contextual criteria - entry'!$E16=admin!$A$8,'Contextual criteria - entry'!$B16,IF('Contextual criteria - entry'!$E16=admin!$A$9,'Contextual criteria - entry'!$C16,IF('Contextual criteria - entry'!$E16=admin!$A$10,'Contextual criteria - entry'!$D16)))," "&amp;admin!$A$26),""))</f>
        <v>15. Co not rated</v>
      </c>
    </row>
    <row r="58" spans="1:1" x14ac:dyDescent="0.2">
      <c r="A58" t="str">
        <f>IF('Contextual criteria - entry'!$E17="N/A",LEFT('Contextual criteria - entry'!$A17,5)&amp;admin!$A$23,IF('Contextual criteria - entry'!$A17&lt;&gt;admin!$A$22,LEFT('Contextual criteria - entry'!$A17,6),"")&amp;IF('Contextual criteria - entry'!$A17&lt;&gt;admin!$A$22,IF('Contextual criteria - entry'!$E17&lt;&gt;"",IF('Contextual criteria - entry'!$E17=admin!$A$8,'Contextual criteria - entry'!$B17,IF('Contextual criteria - entry'!$E17=admin!$A$9,'Contextual criteria - entry'!$C17,IF('Contextual criteria - entry'!$E17=admin!$A$10,'Contextual criteria - entry'!$D17)))," "&amp;admin!$A$26),""))</f>
        <v>15.a.  not rated</v>
      </c>
    </row>
    <row r="59" spans="1:1" x14ac:dyDescent="0.2">
      <c r="A59" s="53" t="str">
        <f>IF('Contextual criteria - entry'!$E18="N/A",LEFT('Contextual criteria - entry'!$A18,5)&amp;admin!$A$23,IF('Contextual criteria - entry'!$A18&lt;&gt;admin!$A$22,LEFT('Contextual criteria - entry'!$A18,6),"")&amp;IF('Contextual criteria - entry'!$A18&lt;&gt;admin!$A$22,IF('Contextual criteria - entry'!$E18&lt;&gt;"",IF('Contextual criteria - entry'!$E18=admin!$A$8,'Contextual criteria - entry'!$B18,IF('Contextual criteria - entry'!$E18=admin!$A$9,'Contextual criteria - entry'!$C18,IF('Contextual criteria - entry'!$E18=admin!$A$10,'Contextual criteria - entry'!$D18)))," "&amp;admin!$A$26),""))</f>
        <v>16. Im not rated</v>
      </c>
    </row>
    <row r="60" spans="1:1" x14ac:dyDescent="0.2">
      <c r="A60" t="str">
        <f>IF('Contextual criteria - entry'!$E19="N/A",LEFT('Contextual criteria - entry'!$A19,5)&amp;admin!$A$23,IF('Contextual criteria - entry'!$A19&lt;&gt;admin!$A$22,LEFT('Contextual criteria - entry'!$A19,6),"")&amp;IF('Contextual criteria - entry'!$A19&lt;&gt;admin!$A$22,IF('Contextual criteria - entry'!$E19&lt;&gt;"",IF('Contextual criteria - entry'!$E19=admin!$A$8,'Contextual criteria - entry'!$B19,IF('Contextual criteria - entry'!$E19=admin!$A$9,'Contextual criteria - entry'!$C19,IF('Contextual criteria - entry'!$E19=admin!$A$10,'Contextual criteria - entry'!$D19)))," "&amp;admin!$A$26),""))</f>
        <v>16.a.  not rated</v>
      </c>
    </row>
    <row r="61" spans="1:1" x14ac:dyDescent="0.2">
      <c r="A61" t="str">
        <f>IF('Contextual criteria - entry'!$E20="N/A",LEFT('Contextual criteria - entry'!$A20,5)&amp;admin!$A$23,IF('Contextual criteria - entry'!$A20&lt;&gt;admin!$A$22,LEFT('Contextual criteria - entry'!$A20,6),"")&amp;IF('Contextual criteria - entry'!$A20&lt;&gt;admin!$A$22,IF('Contextual criteria - entry'!$E20&lt;&gt;"",IF('Contextual criteria - entry'!$E20=admin!$A$8,'Contextual criteria - entry'!$B20,IF('Contextual criteria - entry'!$E20=admin!$A$9,'Contextual criteria - entry'!$C20,IF('Contextual criteria - entry'!$E20=admin!$A$10,'Contextual criteria - entry'!$D20)))," "&amp;admin!$A$26),""))</f>
        <v>16.b.  not rated</v>
      </c>
    </row>
  </sheetData>
  <pageMargins left="0.7" right="0.7" top="0.78740157499999996" bottom="0.78740157499999996"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9546A5332953E41BA3C12A7659A91CF" ma:contentTypeVersion="18" ma:contentTypeDescription="Ein neues Dokument erstellen." ma:contentTypeScope="" ma:versionID="d0aef213c6d3942671da3ba2b2accb9d">
  <xsd:schema xmlns:xsd="http://www.w3.org/2001/XMLSchema" xmlns:xs="http://www.w3.org/2001/XMLSchema" xmlns:p="http://schemas.microsoft.com/office/2006/metadata/properties" xmlns:ns2="75b7c643-8198-4838-91d9-35a014736a55" xmlns:ns3="7e9bbb05-00c6-421e-8069-2a22dae075d4" targetNamespace="http://schemas.microsoft.com/office/2006/metadata/properties" ma:root="true" ma:fieldsID="5c4efb21dc85d3fc3b8a582b199ca9f1" ns2:_="" ns3:_="">
    <xsd:import namespace="75b7c643-8198-4838-91d9-35a014736a55"/>
    <xsd:import namespace="7e9bbb05-00c6-421e-8069-2a22dae075d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b7c643-8198-4838-91d9-35a014736a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7a99c11-3533-4ae7-98bb-fbefc0dae4c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e9bbb05-00c6-421e-8069-2a22dae075d4"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d1209fa1-d7d0-4324-80fa-8670156ab743}" ma:internalName="TaxCatchAll" ma:showField="CatchAllData" ma:web="7e9bbb05-00c6-421e-8069-2a22dae075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32A214-08B5-4F3D-8CD2-60BEB7EFE593}"/>
</file>

<file path=customXml/itemProps2.xml><?xml version="1.0" encoding="utf-8"?>
<ds:datastoreItem xmlns:ds="http://schemas.openxmlformats.org/officeDocument/2006/customXml" ds:itemID="{C0B4043A-3392-49C2-8BB7-C3EB4A6134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Read me</vt:lpstr>
      <vt:lpstr>Tool info and risk tier</vt:lpstr>
      <vt:lpstr>Foundational criteria - entry</vt:lpstr>
      <vt:lpstr>Contextual criteria - entry</vt:lpstr>
      <vt:lpstr>Nice to have checklist</vt:lpstr>
      <vt:lpstr>Scorecard</vt:lpstr>
      <vt:lpstr>Overall report</vt:lpstr>
      <vt:lpstr>admin</vt:lpstr>
      <vt:lpstr>Results</vt:lpstr>
      <vt:lpstr>'Contextual criteria - entry'!Print_Area</vt:lpstr>
      <vt:lpstr>'Foundational criteria - entry'!Print_Area</vt:lpstr>
      <vt:lpstr>'Nice to have checklist'!Print_Area</vt:lpstr>
      <vt:lpstr>'Overall report'!Print_Area</vt:lpstr>
      <vt:lpstr>'Read me'!Print_Area</vt:lpstr>
      <vt:lpstr>Scorecard!Print_Area</vt:lpstr>
      <vt:lpstr>'Tool info and risk tier'!Print_Area</vt:lpstr>
      <vt:lpstr>'Nice to have checklist'!Print_Titles</vt:lpstr>
      <vt:lpstr>'Overall 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Christine Jacob</cp:lastModifiedBy>
  <cp:lastPrinted>2024-01-25T08:42:41Z</cp:lastPrinted>
  <dcterms:created xsi:type="dcterms:W3CDTF">2023-03-27T20:29:19Z</dcterms:created>
  <dcterms:modified xsi:type="dcterms:W3CDTF">2024-01-26T15:28:40Z</dcterms:modified>
</cp:coreProperties>
</file>